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ssaf\Documents\Synced Docs\2013\"/>
    </mc:Choice>
  </mc:AlternateContent>
  <bookViews>
    <workbookView xWindow="120" yWindow="150" windowWidth="21075" windowHeight="8265"/>
  </bookViews>
  <sheets>
    <sheet name="DCF explained" sheetId="1" r:id="rId1"/>
  </sheets>
  <calcPr calcId="152511"/>
</workbook>
</file>

<file path=xl/calcChain.xml><?xml version="1.0" encoding="utf-8"?>
<calcChain xmlns="http://schemas.openxmlformats.org/spreadsheetml/2006/main">
  <c r="C129" i="1" l="1"/>
  <c r="D129" i="1"/>
  <c r="E129" i="1" s="1"/>
  <c r="F129" i="1" s="1"/>
  <c r="G129" i="1" s="1"/>
  <c r="H129" i="1" s="1"/>
  <c r="I129" i="1" s="1"/>
  <c r="J129" i="1" s="1"/>
  <c r="K129" i="1" s="1"/>
  <c r="L129" i="1" s="1"/>
  <c r="M129" i="1" s="1"/>
  <c r="N129" i="1" s="1"/>
  <c r="O129" i="1" s="1"/>
  <c r="P129" i="1" s="1"/>
  <c r="Q129" i="1" s="1"/>
  <c r="R129" i="1" s="1"/>
  <c r="S129" i="1" s="1"/>
  <c r="T129" i="1" s="1"/>
  <c r="U129" i="1" s="1"/>
  <c r="V129" i="1" s="1"/>
  <c r="W129" i="1" s="1"/>
  <c r="X129" i="1" s="1"/>
  <c r="Y129" i="1" s="1"/>
  <c r="Z129" i="1" s="1"/>
  <c r="AA129" i="1" s="1"/>
  <c r="AB129" i="1" s="1"/>
  <c r="AC129" i="1" s="1"/>
  <c r="AD129" i="1" s="1"/>
  <c r="AE129" i="1" s="1"/>
  <c r="AF129" i="1" s="1"/>
  <c r="AG129" i="1" s="1"/>
  <c r="AH129" i="1" s="1"/>
  <c r="AI129" i="1" s="1"/>
  <c r="AJ129" i="1" s="1"/>
  <c r="AK129" i="1" s="1"/>
  <c r="AL129" i="1" s="1"/>
  <c r="AM129" i="1" s="1"/>
  <c r="AN129" i="1" s="1"/>
  <c r="AO129" i="1" s="1"/>
  <c r="AP129" i="1" s="1"/>
  <c r="AQ129" i="1" s="1"/>
  <c r="AR129" i="1" s="1"/>
  <c r="AS129" i="1" s="1"/>
  <c r="AT129" i="1" s="1"/>
  <c r="AU129" i="1" s="1"/>
  <c r="AV129" i="1" s="1"/>
  <c r="AW129" i="1" s="1"/>
  <c r="AX129" i="1" s="1"/>
  <c r="AY129" i="1" s="1"/>
  <c r="AZ129" i="1" s="1"/>
  <c r="BA129" i="1" s="1"/>
  <c r="BB129" i="1" s="1"/>
  <c r="BC129" i="1" s="1"/>
  <c r="BD129" i="1" s="1"/>
  <c r="BE129" i="1" s="1"/>
  <c r="BF129" i="1" s="1"/>
  <c r="BG129" i="1" s="1"/>
  <c r="BH129" i="1" s="1"/>
  <c r="BI129" i="1" s="1"/>
  <c r="BJ129" i="1" s="1"/>
  <c r="BK129" i="1" s="1"/>
  <c r="BL129" i="1" s="1"/>
  <c r="BM129" i="1" s="1"/>
  <c r="BN129" i="1" s="1"/>
  <c r="BO129" i="1" s="1"/>
  <c r="BP129" i="1" s="1"/>
  <c r="BQ129" i="1" s="1"/>
  <c r="BR129" i="1" s="1"/>
  <c r="BS129" i="1" s="1"/>
  <c r="BT129" i="1" s="1"/>
  <c r="BU129" i="1" s="1"/>
  <c r="BV129" i="1" s="1"/>
  <c r="BW129" i="1" s="1"/>
  <c r="BX129" i="1" s="1"/>
  <c r="BY129" i="1" s="1"/>
  <c r="BZ129" i="1" s="1"/>
  <c r="CA129" i="1" s="1"/>
  <c r="CB129" i="1" s="1"/>
  <c r="CC129" i="1" s="1"/>
  <c r="CD129" i="1" s="1"/>
  <c r="CE129" i="1" s="1"/>
  <c r="CF129" i="1" s="1"/>
  <c r="CG129" i="1" s="1"/>
  <c r="CH129" i="1" s="1"/>
  <c r="CI129" i="1" s="1"/>
  <c r="CJ129" i="1" s="1"/>
  <c r="CK129" i="1" s="1"/>
  <c r="CL129" i="1" s="1"/>
  <c r="CM129" i="1" s="1"/>
  <c r="CN129" i="1" s="1"/>
  <c r="CO129" i="1" s="1"/>
  <c r="CP129" i="1" s="1"/>
  <c r="CQ129" i="1" s="1"/>
  <c r="CR129" i="1" s="1"/>
  <c r="CS129" i="1" s="1"/>
  <c r="CT129" i="1" s="1"/>
  <c r="CU129" i="1" s="1"/>
  <c r="CV129" i="1" s="1"/>
  <c r="CW129" i="1" s="1"/>
  <c r="C147" i="1"/>
  <c r="D147" i="1"/>
  <c r="E147" i="1"/>
  <c r="F147" i="1"/>
  <c r="G147" i="1"/>
  <c r="H147" i="1"/>
  <c r="I147" i="1"/>
  <c r="J147" i="1"/>
  <c r="K147" i="1"/>
  <c r="L147" i="1"/>
  <c r="M147" i="1"/>
  <c r="N147" i="1"/>
  <c r="O147" i="1"/>
  <c r="P147" i="1"/>
  <c r="Q147" i="1"/>
  <c r="R147" i="1"/>
  <c r="C148" i="1"/>
  <c r="D148" i="1"/>
  <c r="E148" i="1"/>
  <c r="F148" i="1"/>
  <c r="G148" i="1"/>
  <c r="H148" i="1"/>
  <c r="I148" i="1"/>
  <c r="J148" i="1"/>
  <c r="K148" i="1"/>
  <c r="L148" i="1"/>
  <c r="M148" i="1"/>
  <c r="N148" i="1"/>
  <c r="O148" i="1"/>
  <c r="P148" i="1"/>
  <c r="Q148" i="1"/>
  <c r="R148" i="1"/>
  <c r="C149" i="1"/>
  <c r="D149" i="1"/>
  <c r="E149" i="1"/>
  <c r="F149" i="1"/>
  <c r="G149" i="1"/>
  <c r="H149" i="1"/>
  <c r="I149" i="1"/>
  <c r="J149" i="1"/>
  <c r="K149" i="1"/>
  <c r="L149" i="1"/>
  <c r="M149" i="1"/>
  <c r="N149" i="1"/>
  <c r="O149" i="1"/>
  <c r="P149" i="1"/>
  <c r="Q149" i="1"/>
  <c r="R149" i="1"/>
  <c r="C150" i="1"/>
  <c r="D150" i="1"/>
  <c r="E150" i="1"/>
  <c r="F150" i="1"/>
  <c r="G150" i="1"/>
  <c r="H150" i="1"/>
  <c r="I150" i="1"/>
  <c r="J150" i="1"/>
  <c r="K150" i="1"/>
  <c r="L150" i="1"/>
  <c r="M150" i="1"/>
  <c r="N150" i="1"/>
  <c r="O150" i="1"/>
  <c r="P150" i="1"/>
  <c r="Q150" i="1"/>
  <c r="R150" i="1"/>
  <c r="D151" i="1"/>
  <c r="E151" i="1"/>
  <c r="F151" i="1"/>
  <c r="G151" i="1"/>
  <c r="H151" i="1"/>
  <c r="I151" i="1"/>
  <c r="J151" i="1"/>
  <c r="K151" i="1"/>
  <c r="L151" i="1"/>
  <c r="M151" i="1"/>
  <c r="N151" i="1"/>
  <c r="O151" i="1"/>
  <c r="P151" i="1"/>
  <c r="Q151" i="1"/>
  <c r="R151" i="1"/>
  <c r="E152" i="1"/>
  <c r="F152" i="1"/>
  <c r="G152" i="1"/>
  <c r="H152" i="1"/>
  <c r="I152" i="1"/>
  <c r="J152" i="1"/>
  <c r="K152" i="1"/>
  <c r="L152" i="1"/>
  <c r="M152" i="1"/>
  <c r="N152" i="1"/>
  <c r="O152" i="1"/>
  <c r="P152" i="1"/>
  <c r="Q152" i="1"/>
  <c r="R152" i="1"/>
  <c r="F153" i="1"/>
  <c r="G153" i="1"/>
  <c r="H153" i="1"/>
  <c r="I153" i="1"/>
  <c r="J153" i="1"/>
  <c r="K153" i="1"/>
  <c r="L153" i="1"/>
  <c r="M153" i="1"/>
  <c r="N153" i="1"/>
  <c r="O153" i="1"/>
  <c r="P153" i="1"/>
  <c r="Q153" i="1"/>
  <c r="R153" i="1"/>
  <c r="G154" i="1"/>
  <c r="H154" i="1"/>
  <c r="I154" i="1"/>
  <c r="J154" i="1"/>
  <c r="K154" i="1"/>
  <c r="L154" i="1"/>
  <c r="M154" i="1"/>
  <c r="N154" i="1"/>
  <c r="O154" i="1"/>
  <c r="P154" i="1"/>
  <c r="Q154" i="1"/>
  <c r="R154" i="1"/>
  <c r="H155" i="1"/>
  <c r="I155" i="1"/>
  <c r="J155" i="1"/>
  <c r="K155" i="1"/>
  <c r="L155" i="1"/>
  <c r="M155" i="1"/>
  <c r="N155" i="1"/>
  <c r="O155" i="1"/>
  <c r="P155" i="1"/>
  <c r="Q155" i="1"/>
  <c r="R155" i="1"/>
  <c r="I156" i="1"/>
  <c r="J156" i="1"/>
  <c r="K156" i="1"/>
  <c r="L156" i="1"/>
  <c r="M156" i="1"/>
  <c r="N156" i="1"/>
  <c r="O156" i="1"/>
  <c r="P156" i="1"/>
  <c r="Q156" i="1"/>
  <c r="R156" i="1"/>
  <c r="J157" i="1"/>
  <c r="K157" i="1"/>
  <c r="L157" i="1"/>
  <c r="M157" i="1"/>
  <c r="N157" i="1"/>
  <c r="O157" i="1"/>
  <c r="P157" i="1"/>
  <c r="Q157" i="1"/>
  <c r="R157" i="1"/>
  <c r="K158" i="1"/>
  <c r="L158" i="1"/>
  <c r="M158" i="1"/>
  <c r="N158" i="1"/>
  <c r="O158" i="1"/>
  <c r="P158" i="1"/>
  <c r="Q158" i="1"/>
  <c r="R158" i="1"/>
  <c r="L159" i="1"/>
  <c r="M159" i="1"/>
  <c r="N159" i="1"/>
  <c r="O159" i="1"/>
  <c r="P159" i="1"/>
  <c r="Q159" i="1"/>
  <c r="R159" i="1"/>
  <c r="M160" i="1"/>
  <c r="N160" i="1"/>
  <c r="O160" i="1"/>
  <c r="P160" i="1"/>
  <c r="Q160" i="1"/>
  <c r="R160" i="1"/>
  <c r="N161" i="1"/>
  <c r="O161" i="1"/>
  <c r="P161" i="1"/>
  <c r="Q161" i="1"/>
  <c r="R161" i="1"/>
  <c r="O162" i="1"/>
  <c r="P162" i="1"/>
  <c r="Q162" i="1"/>
  <c r="R162" i="1"/>
  <c r="P163" i="1"/>
  <c r="Q163" i="1"/>
  <c r="R163" i="1"/>
  <c r="Q164" i="1"/>
  <c r="R164" i="1"/>
  <c r="R165" i="1"/>
  <c r="Q146" i="1"/>
  <c r="R146" i="1"/>
  <c r="B183" i="1"/>
  <c r="C178" i="1"/>
  <c r="D178" i="1" s="1"/>
  <c r="E178" i="1" s="1"/>
  <c r="F178" i="1" s="1"/>
  <c r="G178" i="1" s="1"/>
  <c r="H178" i="1" s="1"/>
  <c r="I178" i="1" s="1"/>
  <c r="J178" i="1" s="1"/>
  <c r="K178" i="1" s="1"/>
  <c r="L178" i="1" s="1"/>
  <c r="M178" i="1" s="1"/>
  <c r="N178" i="1" s="1"/>
  <c r="O178" i="1" s="1"/>
  <c r="P178" i="1" s="1"/>
  <c r="Q178" i="1" s="1"/>
  <c r="R178" i="1" s="1"/>
  <c r="S178" i="1" s="1"/>
  <c r="T178" i="1" s="1"/>
  <c r="U178" i="1" s="1"/>
  <c r="V178" i="1" s="1"/>
  <c r="W178" i="1" s="1"/>
  <c r="X178" i="1" s="1"/>
  <c r="Y178" i="1" s="1"/>
  <c r="Z178" i="1" s="1"/>
  <c r="AA178" i="1" s="1"/>
  <c r="AB178" i="1" s="1"/>
  <c r="AC178" i="1" s="1"/>
  <c r="AD178" i="1" s="1"/>
  <c r="AE178" i="1" s="1"/>
  <c r="AF178" i="1" s="1"/>
  <c r="AG178" i="1" s="1"/>
  <c r="AH178" i="1" s="1"/>
  <c r="AI178" i="1" s="1"/>
  <c r="AJ178" i="1" s="1"/>
  <c r="AK178" i="1" s="1"/>
  <c r="AL178" i="1" s="1"/>
  <c r="AM178" i="1" s="1"/>
  <c r="AN178" i="1" s="1"/>
  <c r="AO178" i="1" s="1"/>
  <c r="AP178" i="1" s="1"/>
  <c r="AQ178" i="1" s="1"/>
  <c r="AR178" i="1" s="1"/>
  <c r="AS178" i="1" s="1"/>
  <c r="AT178" i="1" s="1"/>
  <c r="AU178" i="1" s="1"/>
  <c r="AV178" i="1" s="1"/>
  <c r="AW178" i="1" s="1"/>
  <c r="AX178" i="1" s="1"/>
  <c r="AY178" i="1" s="1"/>
  <c r="AZ178" i="1" s="1"/>
  <c r="BA178" i="1" s="1"/>
  <c r="BB178" i="1" s="1"/>
  <c r="BC178" i="1" s="1"/>
  <c r="BD178" i="1" s="1"/>
  <c r="BE178" i="1" s="1"/>
  <c r="BF178" i="1" s="1"/>
  <c r="BG178" i="1" s="1"/>
  <c r="BH178" i="1" s="1"/>
  <c r="BI178" i="1" s="1"/>
  <c r="BJ178" i="1" s="1"/>
  <c r="BK178" i="1" s="1"/>
  <c r="BL178" i="1" s="1"/>
  <c r="BM178" i="1" s="1"/>
  <c r="BN178" i="1" s="1"/>
  <c r="BO178" i="1" s="1"/>
  <c r="BP178" i="1" s="1"/>
  <c r="BQ178" i="1" s="1"/>
  <c r="BR178" i="1" s="1"/>
  <c r="BS178" i="1" s="1"/>
  <c r="BT178" i="1" s="1"/>
  <c r="BU178" i="1" s="1"/>
  <c r="BV178" i="1" s="1"/>
  <c r="BW178" i="1" s="1"/>
  <c r="BX178" i="1" s="1"/>
  <c r="BY178" i="1" s="1"/>
  <c r="BZ178" i="1" s="1"/>
  <c r="CA178" i="1" s="1"/>
  <c r="CB178" i="1" s="1"/>
  <c r="CC178" i="1" s="1"/>
  <c r="CD178" i="1" s="1"/>
  <c r="CE178" i="1" s="1"/>
  <c r="CF178" i="1" s="1"/>
  <c r="CG178" i="1" s="1"/>
  <c r="CH178" i="1" s="1"/>
  <c r="CI178" i="1" s="1"/>
  <c r="CJ178" i="1" s="1"/>
  <c r="CK178" i="1" s="1"/>
  <c r="CL178" i="1" s="1"/>
  <c r="CM178" i="1" s="1"/>
  <c r="CN178" i="1" s="1"/>
  <c r="CO178" i="1" s="1"/>
  <c r="CP178" i="1" s="1"/>
  <c r="CQ178" i="1" s="1"/>
  <c r="CR178" i="1" s="1"/>
  <c r="CS178" i="1" s="1"/>
  <c r="CT178" i="1" s="1"/>
  <c r="CU178" i="1" s="1"/>
  <c r="CV178" i="1" s="1"/>
  <c r="CW178" i="1" s="1"/>
  <c r="CX178" i="1" s="1"/>
  <c r="CY178" i="1" s="1"/>
  <c r="CZ178" i="1" s="1"/>
  <c r="DA178" i="1" s="1"/>
  <c r="DB178" i="1" s="1"/>
  <c r="DC178" i="1" s="1"/>
  <c r="DD178" i="1" s="1"/>
  <c r="DE178" i="1" s="1"/>
  <c r="DF178" i="1" s="1"/>
  <c r="DG178" i="1" s="1"/>
  <c r="DH178" i="1" s="1"/>
  <c r="DI178" i="1" s="1"/>
  <c r="DJ178" i="1" s="1"/>
  <c r="DK178" i="1" s="1"/>
  <c r="DL178" i="1" s="1"/>
  <c r="DM178" i="1" s="1"/>
  <c r="DN178" i="1" s="1"/>
  <c r="DO178" i="1" s="1"/>
  <c r="DP178" i="1" s="1"/>
  <c r="DQ178" i="1" s="1"/>
  <c r="B188" i="1" l="1"/>
  <c r="C180" i="1"/>
  <c r="B180" i="1"/>
  <c r="H146" i="1"/>
  <c r="D146" i="1"/>
  <c r="E146" i="1"/>
  <c r="F146" i="1"/>
  <c r="G146" i="1"/>
  <c r="I146" i="1"/>
  <c r="J146" i="1"/>
  <c r="K146" i="1"/>
  <c r="L146" i="1"/>
  <c r="M146" i="1"/>
  <c r="N146" i="1"/>
  <c r="O146" i="1"/>
  <c r="P146" i="1"/>
  <c r="C146" i="1"/>
  <c r="D137" i="1"/>
  <c r="B131" i="1"/>
  <c r="L114" i="1"/>
  <c r="D115" i="1" s="1"/>
  <c r="C105" i="1"/>
  <c r="C108" i="1" s="1"/>
  <c r="D105" i="1"/>
  <c r="D108" i="1" s="1"/>
  <c r="E105" i="1"/>
  <c r="E108" i="1" s="1"/>
  <c r="F105" i="1"/>
  <c r="F108" i="1" s="1"/>
  <c r="G105" i="1"/>
  <c r="G108" i="1" s="1"/>
  <c r="H105" i="1"/>
  <c r="H108" i="1" s="1"/>
  <c r="I105" i="1"/>
  <c r="I108" i="1" s="1"/>
  <c r="J105" i="1"/>
  <c r="J108" i="1" s="1"/>
  <c r="K105" i="1"/>
  <c r="K108" i="1" s="1"/>
  <c r="L105" i="1"/>
  <c r="B105" i="1"/>
  <c r="B108" i="1" s="1"/>
  <c r="C131" i="1" l="1"/>
  <c r="E180" i="1"/>
  <c r="D180" i="1"/>
  <c r="E131" i="1"/>
  <c r="D131" i="1"/>
  <c r="C110" i="1"/>
  <c r="C117" i="1" s="1"/>
  <c r="B63" i="1"/>
  <c r="B54" i="1"/>
  <c r="F180" i="1" l="1"/>
  <c r="F131" i="1"/>
  <c r="G180" i="1" l="1"/>
  <c r="G131" i="1"/>
  <c r="H180" i="1" l="1"/>
  <c r="H131" i="1"/>
  <c r="I180" i="1" l="1"/>
  <c r="I131" i="1"/>
  <c r="J180" i="1" l="1"/>
  <c r="J131" i="1"/>
  <c r="B189" i="1" l="1"/>
  <c r="B190" i="1" s="1"/>
  <c r="K180" i="1"/>
  <c r="K131" i="1"/>
  <c r="CX180" i="1" l="1"/>
  <c r="L180" i="1"/>
  <c r="L131" i="1"/>
  <c r="CY180" i="1" l="1"/>
  <c r="M180" i="1"/>
  <c r="M131" i="1"/>
  <c r="CZ180" i="1" l="1"/>
  <c r="N180" i="1"/>
  <c r="N131" i="1"/>
  <c r="DA180" i="1" l="1"/>
  <c r="O180" i="1"/>
  <c r="O131" i="1"/>
  <c r="DB180" i="1" l="1"/>
  <c r="P180" i="1"/>
  <c r="P131" i="1"/>
  <c r="DC180" i="1" l="1"/>
  <c r="Q180" i="1"/>
  <c r="Q131" i="1"/>
  <c r="DD180" i="1" l="1"/>
  <c r="R180" i="1"/>
  <c r="R131" i="1"/>
  <c r="DE180" i="1" l="1"/>
  <c r="S180" i="1"/>
  <c r="S131" i="1"/>
  <c r="DF180" i="1" l="1"/>
  <c r="T180" i="1"/>
  <c r="T131" i="1"/>
  <c r="DG180" i="1" l="1"/>
  <c r="U180" i="1"/>
  <c r="U131" i="1"/>
  <c r="DH180" i="1" l="1"/>
  <c r="V180" i="1"/>
  <c r="V131" i="1"/>
  <c r="DI180" i="1" l="1"/>
  <c r="W180" i="1"/>
  <c r="W131" i="1"/>
  <c r="DJ180" i="1" l="1"/>
  <c r="X180" i="1"/>
  <c r="X131" i="1"/>
  <c r="DK180" i="1" l="1"/>
  <c r="Y180" i="1"/>
  <c r="Y131" i="1"/>
  <c r="DL180" i="1" l="1"/>
  <c r="Z180" i="1"/>
  <c r="Z131" i="1"/>
  <c r="DM180" i="1" l="1"/>
  <c r="AA180" i="1"/>
  <c r="AA131" i="1"/>
  <c r="DN180" i="1" l="1"/>
  <c r="AB180" i="1"/>
  <c r="AB131" i="1"/>
  <c r="DO180" i="1" l="1"/>
  <c r="AC180" i="1"/>
  <c r="AC131" i="1"/>
  <c r="DQ180" i="1" l="1"/>
  <c r="DP180" i="1"/>
  <c r="AD180" i="1"/>
  <c r="AD131" i="1"/>
  <c r="AE180" i="1" l="1"/>
  <c r="AE131" i="1"/>
  <c r="AF180" i="1" l="1"/>
  <c r="AF131" i="1"/>
  <c r="AG180" i="1" l="1"/>
  <c r="AG131" i="1"/>
  <c r="AH180" i="1" l="1"/>
  <c r="AH131" i="1"/>
  <c r="AI180" i="1" l="1"/>
  <c r="AI131" i="1"/>
  <c r="AJ180" i="1" l="1"/>
  <c r="AJ131" i="1"/>
  <c r="AK180" i="1" l="1"/>
  <c r="AK131" i="1"/>
  <c r="AL180" i="1" l="1"/>
  <c r="AL131" i="1"/>
  <c r="AM180" i="1" l="1"/>
  <c r="AM131" i="1"/>
  <c r="AN180" i="1" l="1"/>
  <c r="AN131" i="1"/>
  <c r="AO180" i="1" l="1"/>
  <c r="AO131" i="1"/>
  <c r="AP180" i="1" l="1"/>
  <c r="AP131" i="1"/>
  <c r="AQ180" i="1" l="1"/>
  <c r="AQ131" i="1"/>
  <c r="AR180" i="1" l="1"/>
  <c r="AR131" i="1"/>
  <c r="AS180" i="1" l="1"/>
  <c r="AS131" i="1"/>
  <c r="AT180" i="1" l="1"/>
  <c r="AT131" i="1"/>
  <c r="AU180" i="1" l="1"/>
  <c r="AU131" i="1"/>
  <c r="AV180" i="1" l="1"/>
  <c r="AV131" i="1"/>
  <c r="AW180" i="1" l="1"/>
  <c r="AW131" i="1"/>
  <c r="AX180" i="1" l="1"/>
  <c r="AX131" i="1"/>
  <c r="AY180" i="1" l="1"/>
  <c r="AY131" i="1"/>
  <c r="AZ180" i="1" l="1"/>
  <c r="AZ131" i="1"/>
  <c r="BA180" i="1" l="1"/>
  <c r="BA131" i="1"/>
  <c r="BB180" i="1" l="1"/>
  <c r="BB131" i="1"/>
  <c r="BC180" i="1" l="1"/>
  <c r="BC131" i="1"/>
  <c r="BD180" i="1" l="1"/>
  <c r="BD131" i="1"/>
  <c r="BE180" i="1" l="1"/>
  <c r="BE131" i="1"/>
  <c r="BF180" i="1" l="1"/>
  <c r="BF131" i="1"/>
  <c r="BG180" i="1" l="1"/>
  <c r="BG131" i="1"/>
  <c r="BH180" i="1" l="1"/>
  <c r="BH131" i="1"/>
  <c r="BI180" i="1" l="1"/>
  <c r="BI131" i="1"/>
  <c r="BJ180" i="1" l="1"/>
  <c r="BJ131" i="1"/>
  <c r="BK180" i="1" l="1"/>
  <c r="BK131" i="1"/>
  <c r="BL180" i="1" l="1"/>
  <c r="BL131" i="1"/>
  <c r="BM180" i="1" l="1"/>
  <c r="BM131" i="1"/>
  <c r="BN180" i="1" l="1"/>
  <c r="BN131" i="1"/>
  <c r="BO180" i="1" l="1"/>
  <c r="BO131" i="1"/>
  <c r="BP180" i="1" l="1"/>
  <c r="BP131" i="1"/>
  <c r="BQ180" i="1" l="1"/>
  <c r="BQ131" i="1"/>
  <c r="BR180" i="1" l="1"/>
  <c r="BR131" i="1"/>
  <c r="BS180" i="1" l="1"/>
  <c r="BS131" i="1"/>
  <c r="BT180" i="1" l="1"/>
  <c r="BT131" i="1"/>
  <c r="BU180" i="1" l="1"/>
  <c r="BU131" i="1"/>
  <c r="BV180" i="1" l="1"/>
  <c r="BV131" i="1"/>
  <c r="BW180" i="1" l="1"/>
  <c r="BW131" i="1"/>
  <c r="BX180" i="1" l="1"/>
  <c r="BX131" i="1"/>
  <c r="BY180" i="1" l="1"/>
  <c r="BY131" i="1"/>
  <c r="BZ180" i="1" l="1"/>
  <c r="BZ131" i="1"/>
  <c r="CA180" i="1" l="1"/>
  <c r="CA131" i="1"/>
  <c r="CB180" i="1" l="1"/>
  <c r="CB131" i="1"/>
  <c r="CC180" i="1" l="1"/>
  <c r="CC131" i="1"/>
  <c r="CD180" i="1" l="1"/>
  <c r="CD131" i="1"/>
  <c r="CE180" i="1" l="1"/>
  <c r="CE131" i="1"/>
  <c r="CF180" i="1" l="1"/>
  <c r="CF131" i="1"/>
  <c r="CG180" i="1" l="1"/>
  <c r="CG131" i="1"/>
  <c r="CH180" i="1" l="1"/>
  <c r="CH131" i="1"/>
  <c r="CI180" i="1" l="1"/>
  <c r="CI131" i="1"/>
  <c r="CJ180" i="1" l="1"/>
  <c r="CJ131" i="1"/>
  <c r="CK180" i="1" l="1"/>
  <c r="CK131" i="1"/>
  <c r="CL180" i="1" l="1"/>
  <c r="CL131" i="1"/>
  <c r="CM180" i="1" l="1"/>
  <c r="CM131" i="1"/>
  <c r="CN180" i="1" l="1"/>
  <c r="CN131" i="1"/>
  <c r="CO180" i="1" l="1"/>
  <c r="CO131" i="1"/>
  <c r="CP180" i="1" l="1"/>
  <c r="CP131" i="1"/>
  <c r="CQ180" i="1" l="1"/>
  <c r="CQ131" i="1"/>
  <c r="CR180" i="1" l="1"/>
  <c r="CR131" i="1"/>
  <c r="CS180" i="1" l="1"/>
  <c r="CS131" i="1"/>
  <c r="CT180" i="1" l="1"/>
  <c r="CT131" i="1"/>
  <c r="CU180" i="1" l="1"/>
  <c r="CU131" i="1"/>
  <c r="CV180" i="1" l="1"/>
  <c r="CW180" i="1"/>
  <c r="B182" i="1" s="1"/>
  <c r="B184" i="1" s="1"/>
  <c r="CW131" i="1"/>
  <c r="J133" i="1" s="1"/>
  <c r="CV131" i="1"/>
</calcChain>
</file>

<file path=xl/sharedStrings.xml><?xml version="1.0" encoding="utf-8"?>
<sst xmlns="http://schemas.openxmlformats.org/spreadsheetml/2006/main" count="159" uniqueCount="144">
  <si>
    <t>DCF is the basis of understanding a firm's worth.</t>
  </si>
  <si>
    <t>A firm's value is the sum of its discounted cash-flows into the future.</t>
  </si>
  <si>
    <t>Which means that 1/x is actually a sum to infinity of 1/(1+x) in rising power. This is very important for the rest of the discussion.</t>
  </si>
  <si>
    <t>This is not trivial and can be proved using Taylor's theorem but it is not related to our discussion so we'll leave it for now.</t>
  </si>
  <si>
    <t>Source of value</t>
  </si>
  <si>
    <t>The ultimate source of value of any capital asset (Real-Estate, Apartment, firms, etc) is the discounted sum of all future cash-flows from that asset.</t>
  </si>
  <si>
    <t>It is important to understand that FUTURE cash-flows are the only source of value in a firm since the firm's only purpose is to supply profits for its shareholders (non profits and others put aside)</t>
  </si>
  <si>
    <t xml:space="preserve">Suppose I offer you to buy a 10$ bill from me. What would be a fair price for that 10$ bill? </t>
  </si>
  <si>
    <t>That's easy! 10$ ! 10$ are the price of 10$. Trivial. Now for something a little harder.</t>
  </si>
  <si>
    <r>
      <t xml:space="preserve">Suppose I promise that I will give you a 10$ bill </t>
    </r>
    <r>
      <rPr>
        <b/>
        <u/>
        <sz val="11"/>
        <color theme="1"/>
        <rFont val="Calibri"/>
        <family val="2"/>
        <scheme val="minor"/>
      </rPr>
      <t>in 1 year.</t>
    </r>
    <r>
      <rPr>
        <sz val="11"/>
        <color theme="1"/>
        <rFont val="Calibri"/>
        <family val="2"/>
        <scheme val="minor"/>
      </rPr>
      <t xml:space="preserve"> How much would you pay me NOW?</t>
    </r>
  </si>
  <si>
    <t>Think some more. Instead of giving me 10$, you could deposit them at the bank and earn some interest. Say 10%. So you would earn 1$ for this year.</t>
  </si>
  <si>
    <t>Because of this interest, the value of money changes with time. 10$ Today are not 10$ in 1 year.</t>
  </si>
  <si>
    <t>How much would you pay for each of the products?</t>
  </si>
  <si>
    <t xml:space="preserve">But what would be the price of the second product? What is its fair price? </t>
  </si>
  <si>
    <t>The price of money is the interest, as we previously seen. So lets imagine you consider wether to buy the second product or deposit the money in the bank.</t>
  </si>
  <si>
    <t>We already know 10$ is not the answer. Is 11$ the answer? No! since paying 11$ now to get 10$ in 1 year makes no sense.</t>
  </si>
  <si>
    <t>So the price must be below 10$. Good. Now we stat to understand why they call it "discounting".</t>
  </si>
  <si>
    <t xml:space="preserve">to "copy" the second product? After all, why buy something if you can make it yourself more cheaply. </t>
  </si>
  <si>
    <t>Lets recall the interest rate -10%. So the question we are asking is actually what will give me 10% in one year and end up giving me 10$ after a year?</t>
  </si>
  <si>
    <t>So we have:</t>
  </si>
  <si>
    <t>Today</t>
  </si>
  <si>
    <t>X</t>
  </si>
  <si>
    <t>interest</t>
  </si>
  <si>
    <t>in one year</t>
  </si>
  <si>
    <t>10$</t>
  </si>
  <si>
    <t>OR</t>
  </si>
  <si>
    <t>That give us:</t>
  </si>
  <si>
    <t>X=</t>
  </si>
  <si>
    <t>$</t>
  </si>
  <si>
    <t>So we need to deposit 9.09$ in the bank to get 10$ in one year. Now we know that we will never pay over 9.09$ for the second product! This is the fair price!</t>
  </si>
  <si>
    <t>What about the third product?</t>
  </si>
  <si>
    <t xml:space="preserve">Today </t>
  </si>
  <si>
    <t>interest first year</t>
  </si>
  <si>
    <t>interest second year</t>
  </si>
  <si>
    <t>in two years</t>
  </si>
  <si>
    <t>1.1X=</t>
  </si>
  <si>
    <t>1.1*1.1*X=</t>
  </si>
  <si>
    <t>That gives us:</t>
  </si>
  <si>
    <t>So the third product price must be 8.26$ or less, otherwise we can just copy it ourselves using our bank.</t>
  </si>
  <si>
    <r>
      <t xml:space="preserve">Now, is 10$ still the fair price? Think - I want </t>
    </r>
    <r>
      <rPr>
        <u/>
        <sz val="11"/>
        <color theme="1"/>
        <rFont val="Calibri"/>
        <family val="2"/>
        <scheme val="minor"/>
      </rPr>
      <t>you</t>
    </r>
    <r>
      <rPr>
        <sz val="11"/>
        <color theme="1"/>
        <rFont val="Calibri"/>
        <family val="2"/>
        <scheme val="minor"/>
      </rPr>
      <t xml:space="preserve"> to give </t>
    </r>
    <r>
      <rPr>
        <u/>
        <sz val="11"/>
        <color theme="1"/>
        <rFont val="Calibri"/>
        <family val="2"/>
        <scheme val="minor"/>
      </rPr>
      <t>me</t>
    </r>
    <r>
      <rPr>
        <sz val="11"/>
        <color theme="1"/>
        <rFont val="Calibri"/>
        <family val="2"/>
        <scheme val="minor"/>
      </rPr>
      <t xml:space="preserve"> money NOW. With the money you will give me you could go to the store and buy ice-cream or maybe some vegetables.</t>
    </r>
  </si>
  <si>
    <t>What good would it be to give me 10$ for 10$ in one year? Some would say they do not need the 10$ to buy ice-cream or vegetables, so they don't mind giving it NOW.</t>
  </si>
  <si>
    <t>The first product one will cost you the fair price, 10$, or less of course. Otherwise you are better off without it.</t>
  </si>
  <si>
    <t>Interest as the price of money</t>
  </si>
  <si>
    <t>Discounting</t>
  </si>
  <si>
    <t>What we have just described is discounting. Yey!! We now know that discounting is the process of calculating the value of money in the future, in today's money.</t>
  </si>
  <si>
    <t>Discount rate</t>
  </si>
  <si>
    <t xml:space="preserve">The interest number we used, 10%, is a nice round number. But why did we use 10%? Why not 11%? </t>
  </si>
  <si>
    <t>Here comes a major question - what is the interest rate? Whenever you want to discount something, the first question you need to ask yourself is what interest rate to use.</t>
  </si>
  <si>
    <t>Instead of giving me 10$ to be paid 10$ in one year, you can give 10$ to the bank and get 11$ next year, not just 10$. This is called the alternative option.</t>
  </si>
  <si>
    <t>Since we always have the alternative to invest our money at the bank, the interest rate CANNOT be lower than the interest you get at the bank, also called - risk free interest.</t>
  </si>
  <si>
    <t>Lets give this number a taste.</t>
  </si>
  <si>
    <t>But what is the upper limit? Is there a upper limit?</t>
  </si>
  <si>
    <t>Lets get back to the first story. I want you to pay me now a sum of money to get 10$ in 1 year. We already saw that the alternative for this deal would be to deposit the money in the bank.</t>
  </si>
  <si>
    <t>You know the pepole at the bank. They are nice and stable, and you know that the bank always keeps its promises. But what about me? Do you believe me?</t>
  </si>
  <si>
    <t>You imagine now all the sleepless nights after you gave the money and wonder if you will really get your money back in 1 year. This fear is called risk.</t>
  </si>
  <si>
    <t xml:space="preserve">The risk you bear when giving money now to get something in 1 year must be worth something too, right? So we know the interest rate will be higher than the one at the bank. </t>
  </si>
  <si>
    <t>The differnce between the interest at the bank and the interest your charge for "fear" is called risk premium.</t>
  </si>
  <si>
    <t>But how do you calculate this - risk premium? Well, lets use an example.</t>
  </si>
  <si>
    <t>You should get 100$ in 1 year. You do not know which one of the people will not pay you when the year is over. So you charge all of them a little more interest to cover the one that will not pay.</t>
  </si>
  <si>
    <t>Let's do it:</t>
  </si>
  <si>
    <t xml:space="preserve">interest </t>
  </si>
  <si>
    <t>in 1 year</t>
  </si>
  <si>
    <t>Imagine you have 10 people asking you for money now and promise to pay you 10$ in 1 year. You estimate that one of them will not keep his promise and will default.</t>
  </si>
  <si>
    <t>We already know that 100$ in 1 year are worth only 90.91$ today (same as before multiplied by 10). So we get that:</t>
  </si>
  <si>
    <t>90.91*X=</t>
  </si>
  <si>
    <t>The simplest way to do so will be to demand that they will all, collectively, pay 110$. This is because one of them will not pay and eventually you will be left with 100$ after 1 year.</t>
  </si>
  <si>
    <t>This number - 21% - how did we get it? 21% is considerably higher than 10%. The extra 11% are the risk premium. It compensates you for the fact you can lose money.</t>
  </si>
  <si>
    <r>
      <t xml:space="preserve">When calculating the value of money in the future, you must take risk into account. Risk is embedded into the discount by using </t>
    </r>
    <r>
      <rPr>
        <b/>
        <u/>
        <sz val="11"/>
        <color theme="1"/>
        <rFont val="Calibri"/>
        <family val="2"/>
        <scheme val="minor"/>
      </rPr>
      <t>a higher discount rate</t>
    </r>
    <r>
      <rPr>
        <i/>
        <u/>
        <sz val="11"/>
        <color theme="1"/>
        <rFont val="Calibri"/>
        <family val="2"/>
        <scheme val="minor"/>
      </rPr>
      <t>.</t>
    </r>
  </si>
  <si>
    <t>Higher discount rate means LOWER prices for the asset ! You pay a lower price for the future 10$ to compensate for the chance of loss, or risk.</t>
  </si>
  <si>
    <t xml:space="preserve">We get that to compensate for the risk you will effectively demand each person to pay you 21% ineterest. </t>
  </si>
  <si>
    <t>Discounted Cash-Flow</t>
  </si>
  <si>
    <t>Discounted cash flow is the sum of all future cash-flows from the company using the adequate discount rate. It measures the ultimate value of the company into the future.</t>
  </si>
  <si>
    <t>For instance, a company that its earnings looks like:</t>
  </si>
  <si>
    <t>Revenue</t>
  </si>
  <si>
    <t>Year</t>
  </si>
  <si>
    <t>Expenses</t>
  </si>
  <si>
    <t>Free cash flow</t>
  </si>
  <si>
    <t>Rep. Year</t>
  </si>
  <si>
    <t>Discount rate:</t>
  </si>
  <si>
    <t>Worth of cash in todays money, using 10% discount rate:</t>
  </si>
  <si>
    <t>Total sum of 10 year cash flows:</t>
  </si>
  <si>
    <t>What should we do with the rest of the years, from year 11 to infinity? We'll take a representative year and imagine the firm cash flow will be equal to the</t>
  </si>
  <si>
    <r>
      <t xml:space="preserve">As we remember from the first part that dealt with matematics, the cash flow from year 11 to infinity wil be worth </t>
    </r>
    <r>
      <rPr>
        <b/>
        <u/>
        <sz val="11"/>
        <color theme="1"/>
        <rFont val="Calibri"/>
        <family val="2"/>
        <scheme val="minor"/>
      </rPr>
      <t>in year number 10:</t>
    </r>
  </si>
  <si>
    <t>Now discount this value to todays money:</t>
  </si>
  <si>
    <t>Total value of the firm:</t>
  </si>
  <si>
    <t>Most of the firm value comes from the year 11 and beyond ! This is the problem with DCF, especially from companies that do not earn money today (facebook?)</t>
  </si>
  <si>
    <t>To some people this may seem odd, but P/E and cashflows are tied in their belly.</t>
  </si>
  <si>
    <t>P/E multiples can be derived from simple DCF with some assumptions.</t>
  </si>
  <si>
    <t>Sum of 100 years (enough to arrive to a point where the value of further cash flows is small enough to ignore):</t>
  </si>
  <si>
    <t>Profit:</t>
  </si>
  <si>
    <t>Now using a formula for the multiple:</t>
  </si>
  <si>
    <t>For instance, a P/E multiple of 12.75 is actually like demanding a company that earns 100, and expect this profit to grow 2% per year, and has capital cost of 10%:</t>
  </si>
  <si>
    <t>This formula is a sum of the infinite series of summation of a company that grows in the rate of "g" percent per year and bears capital cost of r.</t>
  </si>
  <si>
    <t>The following table displays the multiple as a function of growth rate and capital cost:</t>
  </si>
  <si>
    <t>Capital Cost</t>
  </si>
  <si>
    <t>Growth rate</t>
  </si>
  <si>
    <t>A company with a multiple of 5 has a 20% capital cost with zero growth, or 22% capital cost with 2% growth, etc.</t>
  </si>
  <si>
    <t>Growth can also be considered as stock buyback, because the FCF per share increases in the invert of the buyback percentage.</t>
  </si>
  <si>
    <t>For companies that their growth rate exceeds their capital cost, you cannot present a table but only do a direct calculation. Bear in mind that such company will never converge, so the fast growth period must be finite.</t>
  </si>
  <si>
    <t>Direct method:</t>
  </si>
  <si>
    <t>Profit</t>
  </si>
  <si>
    <t>For instance, a company with 15% capital cost, 30% growth for 10 years, then 7% growth to infinity:</t>
  </si>
  <si>
    <t>First calculate the value of a 30% increasing annuity with 15% interest:</t>
  </si>
  <si>
    <t>Value of 10 years</t>
  </si>
  <si>
    <t>Value of perpetuity in 10 years</t>
  </si>
  <si>
    <t>Total</t>
  </si>
  <si>
    <t>Multiple of 51</t>
  </si>
  <si>
    <t>(Growing perpetuity)</t>
  </si>
  <si>
    <t>For the last section you needed a one more mathematical concept- growing perpetuity.</t>
  </si>
  <si>
    <t>(this is the return we expect from the investment, or the COST of the investment)</t>
  </si>
  <si>
    <t>DCF in explained in 10 minutes - by Assaf Nathan</t>
  </si>
  <si>
    <t>Feel free to distribute or modify while retaining attribution to the original author - Assaf Nathan</t>
  </si>
  <si>
    <t>Where the growth rate is constant and so is the capital cost, we can use a simple table to display appropriate multiples. If the growth rate or the capital cost are not constat, or the growth rate is larger than the capital cost, you cannot use the table and must calculate directly.</t>
  </si>
  <si>
    <t>Total worth of cash-flows:</t>
  </si>
  <si>
    <t>Todays cash flow:</t>
  </si>
  <si>
    <t>Multiplier:</t>
  </si>
  <si>
    <t>Profit in todays money (discounted for today, 15%)</t>
  </si>
  <si>
    <t>This company desrve a multiple of 51 ! (if discounting by 15%)</t>
  </si>
  <si>
    <r>
      <t>Pay attention that the growth rate cannot exceed the capital cost.</t>
    </r>
    <r>
      <rPr>
        <sz val="11"/>
        <color theme="1"/>
        <rFont val="Calibri"/>
        <family val="2"/>
        <scheme val="minor"/>
      </rPr>
      <t xml:space="preserve"> If this happens, the series does not converge and we cannot use a simple table. </t>
    </r>
  </si>
  <si>
    <t>Growth:</t>
  </si>
  <si>
    <t>Cash flow value today (10% discount):</t>
  </si>
  <si>
    <t>Or mutlitple of 12.5 of todays cash flow!!!</t>
  </si>
  <si>
    <t>3). Get 10$ in two years</t>
  </si>
  <si>
    <t>2). Get 10$ in one year</t>
  </si>
  <si>
    <t>1). Get 10$ now</t>
  </si>
  <si>
    <t>Lets move the discussion to retail. Say we have three products:</t>
  </si>
  <si>
    <t>What is the amount of money you would deposit to the bank to get 10$ in 1 year? Or in other words- what will be the amount you need to deposit in a bank</t>
  </si>
  <si>
    <t>Rememer this column!</t>
  </si>
  <si>
    <r>
      <t xml:space="preserve">In this case capital cost is the return an investor should look for when investing in this company. </t>
    </r>
    <r>
      <rPr>
        <b/>
        <u/>
        <sz val="11"/>
        <color theme="1"/>
        <rFont val="Calibri"/>
        <family val="2"/>
        <scheme val="minor"/>
      </rPr>
      <t>Buffett</t>
    </r>
    <r>
      <rPr>
        <sz val="11"/>
        <color theme="1"/>
        <rFont val="Calibri"/>
        <family val="2"/>
        <scheme val="minor"/>
      </rPr>
      <t xml:space="preserve"> especially likes the 15% and 10% columns, </t>
    </r>
    <r>
      <rPr>
        <b/>
        <sz val="11"/>
        <color theme="1"/>
        <rFont val="Calibri"/>
        <family val="2"/>
        <scheme val="minor"/>
      </rPr>
      <t>where he remembers the numbers by heart.</t>
    </r>
  </si>
  <si>
    <t>cash flow of the representative year to infinity.</t>
  </si>
  <si>
    <r>
      <rPr>
        <b/>
        <sz val="11"/>
        <color theme="1"/>
        <rFont val="Calibri"/>
        <family val="2"/>
        <scheme val="minor"/>
      </rPr>
      <t>Remember:</t>
    </r>
    <r>
      <rPr>
        <sz val="11"/>
        <color theme="1"/>
        <rFont val="Calibri"/>
        <family val="2"/>
        <scheme val="minor"/>
      </rPr>
      <t xml:space="preserve"> The higher the discount rate, the </t>
    </r>
    <r>
      <rPr>
        <b/>
        <sz val="11"/>
        <color theme="1"/>
        <rFont val="Calibri"/>
        <family val="2"/>
        <scheme val="minor"/>
      </rPr>
      <t>lower</t>
    </r>
    <r>
      <rPr>
        <sz val="11"/>
        <color theme="1"/>
        <rFont val="Calibri"/>
        <family val="2"/>
        <scheme val="minor"/>
      </rPr>
      <t xml:space="preserve"> the importance of </t>
    </r>
    <r>
      <rPr>
        <b/>
        <sz val="11"/>
        <color theme="1"/>
        <rFont val="Calibri"/>
        <family val="2"/>
        <scheme val="minor"/>
      </rPr>
      <t>later</t>
    </r>
    <r>
      <rPr>
        <sz val="11"/>
        <color theme="1"/>
        <rFont val="Calibri"/>
        <family val="2"/>
        <scheme val="minor"/>
      </rPr>
      <t xml:space="preserve"> years and more weight is given to the</t>
    </r>
    <r>
      <rPr>
        <b/>
        <sz val="11"/>
        <color theme="1"/>
        <rFont val="Calibri"/>
        <family val="2"/>
        <scheme val="minor"/>
      </rPr>
      <t xml:space="preserve"> near future</t>
    </r>
    <r>
      <rPr>
        <sz val="11"/>
        <color theme="1"/>
        <rFont val="Calibri"/>
        <family val="2"/>
        <scheme val="minor"/>
      </rPr>
      <t>, but the lower the company value is. This is PESSIMISTIC.</t>
    </r>
  </si>
  <si>
    <r>
      <rPr>
        <b/>
        <sz val="11"/>
        <color theme="1"/>
        <rFont val="Calibri"/>
        <family val="2"/>
        <scheme val="minor"/>
      </rPr>
      <t>Remember:</t>
    </r>
    <r>
      <rPr>
        <sz val="11"/>
        <color theme="1"/>
        <rFont val="Calibri"/>
        <family val="2"/>
        <scheme val="minor"/>
      </rPr>
      <t xml:space="preserve"> The lower the discount rate, the </t>
    </r>
    <r>
      <rPr>
        <b/>
        <sz val="11"/>
        <color theme="1"/>
        <rFont val="Calibri"/>
        <family val="2"/>
        <scheme val="minor"/>
      </rPr>
      <t>higher</t>
    </r>
    <r>
      <rPr>
        <sz val="11"/>
        <color theme="1"/>
        <rFont val="Calibri"/>
        <family val="2"/>
        <scheme val="minor"/>
      </rPr>
      <t xml:space="preserve"> the importance of later years and </t>
    </r>
    <r>
      <rPr>
        <b/>
        <sz val="11"/>
        <color theme="1"/>
        <rFont val="Calibri"/>
        <family val="2"/>
        <scheme val="minor"/>
      </rPr>
      <t>LESS</t>
    </r>
    <r>
      <rPr>
        <sz val="11"/>
        <color theme="1"/>
        <rFont val="Calibri"/>
        <family val="2"/>
        <scheme val="minor"/>
      </rPr>
      <t xml:space="preserve"> weight given to the near future, and the </t>
    </r>
    <r>
      <rPr>
        <b/>
        <sz val="11"/>
        <color theme="1"/>
        <rFont val="Calibri"/>
        <family val="2"/>
        <scheme val="minor"/>
      </rPr>
      <t>higher</t>
    </r>
    <r>
      <rPr>
        <sz val="11"/>
        <color theme="1"/>
        <rFont val="Calibri"/>
        <family val="2"/>
        <scheme val="minor"/>
      </rPr>
      <t xml:space="preserve"> the company value is. This is OPTIMISTIC.</t>
    </r>
  </si>
  <si>
    <t>The relation between discounted cashflow and P/E multiples - connected at birth</t>
  </si>
  <si>
    <t>Using formulas for calculation:</t>
  </si>
  <si>
    <t>We're Done ! Hope you enjoyed !</t>
  </si>
  <si>
    <t>A small MATH story - Don't be afraid !!!</t>
  </si>
  <si>
    <t>First, some mathematics. Don't run away, it is easy. Take 1 minute to understand this part. Lets view an interesting equation from calculus:</t>
  </si>
  <si>
    <r>
      <t xml:space="preserve">(For now, without understanding why, this is actually a formula of a sum of infinite stream of sums of money - or a </t>
    </r>
    <r>
      <rPr>
        <b/>
        <u/>
        <sz val="11"/>
        <color theme="1"/>
        <rFont val="Calibri"/>
        <family val="2"/>
        <scheme val="minor"/>
      </rPr>
      <t>perpetuity</t>
    </r>
    <r>
      <rPr>
        <sz val="11"/>
        <color theme="1"/>
        <rFont val="Calibri"/>
        <family val="2"/>
        <scheme val="minor"/>
      </rPr>
      <t>.)</t>
    </r>
  </si>
  <si>
    <t>Other assets that do not produce cash are valued using different methods, that again, we shall not discuss here.</t>
  </si>
  <si>
    <t>We still don't know that "discounted" word mean but we will very soon.</t>
  </si>
  <si>
    <t>The difference between the 10$ now and 11$ in a year is the price of money. It is derived from interest. Interest represents the price of money. Interest represents the alternative option to invest your money.</t>
  </si>
  <si>
    <r>
      <t xml:space="preserve">Our products are a sum of money bundled with a </t>
    </r>
    <r>
      <rPr>
        <b/>
        <u/>
        <sz val="11"/>
        <color theme="1"/>
        <rFont val="Calibri"/>
        <family val="2"/>
        <scheme val="minor"/>
      </rPr>
      <t>time</t>
    </r>
    <r>
      <rPr>
        <sz val="11"/>
        <color theme="1"/>
        <rFont val="Calibri"/>
        <family val="2"/>
        <scheme val="minor"/>
      </rPr>
      <t xml:space="preserve"> horizon because, as we saw, the value of money changes with time. Time and money are interconnected.</t>
    </r>
  </si>
  <si>
    <t xml:space="preserve">The higher the risk the higher the risk permium. </t>
  </si>
  <si>
    <t>(Some may say that higher discount rate does not compensate for higher business risk, but let's leave this discussion for another time for simplicity sake)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</si>
</sst>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u/>
      <sz val="16"/>
      <color theme="1"/>
      <name val="Calibri"/>
      <family val="2"/>
      <scheme val="minor"/>
    </font>
    <font>
      <b/>
      <u/>
      <sz val="11"/>
      <color theme="1"/>
      <name val="Calibri"/>
      <family val="2"/>
      <scheme val="minor"/>
    </font>
    <font>
      <u/>
      <sz val="11"/>
      <color theme="1"/>
      <name val="Calibri"/>
      <family val="2"/>
      <scheme val="minor"/>
    </font>
    <font>
      <i/>
      <u/>
      <sz val="11"/>
      <color theme="1"/>
      <name val="Calibri"/>
      <family val="2"/>
      <scheme val="minor"/>
    </font>
    <font>
      <b/>
      <u/>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0" borderId="0" xfId="0" applyFont="1"/>
    <xf numFmtId="9" fontId="0" fillId="0" borderId="0" xfId="0" applyNumberFormat="1"/>
    <xf numFmtId="164" fontId="0" fillId="0" borderId="0" xfId="0" applyNumberFormat="1"/>
    <xf numFmtId="164" fontId="0" fillId="2" borderId="0" xfId="0" applyNumberFormat="1" applyFill="1"/>
    <xf numFmtId="9" fontId="1" fillId="0" borderId="0" xfId="0" applyNumberFormat="1" applyFont="1"/>
    <xf numFmtId="0" fontId="6" fillId="0" borderId="0" xfId="0" applyFont="1"/>
    <xf numFmtId="0" fontId="7" fillId="0" borderId="0" xfId="0" applyFont="1"/>
    <xf numFmtId="0" fontId="7" fillId="0" borderId="0" xfId="0" applyFont="1" applyAlignment="1">
      <alignment horizontal="right"/>
    </xf>
    <xf numFmtId="0" fontId="1" fillId="2" borderId="0" xfId="0" applyFont="1" applyFill="1"/>
    <xf numFmtId="0" fontId="0" fillId="2" borderId="0" xfId="0" applyFill="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323849</xdr:colOff>
      <xdr:row>7</xdr:row>
      <xdr:rowOff>28575</xdr:rowOff>
    </xdr:from>
    <xdr:ext cx="9534525" cy="553934"/>
    <mc:AlternateContent xmlns:mc="http://schemas.openxmlformats.org/markup-compatibility/2006" xmlns:a14="http://schemas.microsoft.com/office/drawing/2010/main">
      <mc:Choice Requires="a14">
        <xdr:sp macro="" textlink="">
          <xdr:nvSpPr>
            <xdr:cNvPr id="2" name="TextBox 1"/>
            <xdr:cNvSpPr txBox="1"/>
          </xdr:nvSpPr>
          <xdr:spPr>
            <a:xfrm>
              <a:off x="323849" y="1057275"/>
              <a:ext cx="9534525" cy="55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n-US" sz="1100" b="0" i="1">
                            <a:latin typeface="Cambria Math" panose="02040503050406030204" pitchFamily="18" charset="0"/>
                          </a:rPr>
                        </m:ctrlPr>
                      </m:fPr>
                      <m:num>
                        <m:r>
                          <a:rPr lang="en-US" sz="1100" b="0" i="1">
                            <a:latin typeface="Cambria Math"/>
                          </a:rPr>
                          <m:t>1</m:t>
                        </m:r>
                      </m:num>
                      <m:den>
                        <m:r>
                          <a:rPr lang="en-US" sz="1100" b="0" i="1">
                            <a:latin typeface="Cambria Math"/>
                          </a:rPr>
                          <m:t>𝑥</m:t>
                        </m:r>
                      </m:den>
                    </m:f>
                    <m:r>
                      <a:rPr lang="en-US" sz="1100" b="0" i="1">
                        <a:latin typeface="Cambria Math"/>
                      </a:rPr>
                      <m:t>=</m:t>
                    </m:r>
                    <m:nary>
                      <m:naryPr>
                        <m:chr m:val="∑"/>
                        <m:ctrlPr>
                          <a:rPr lang="en-US" sz="1100" b="0" i="1">
                            <a:latin typeface="Cambria Math" panose="02040503050406030204" pitchFamily="18" charset="0"/>
                          </a:rPr>
                        </m:ctrlPr>
                      </m:naryPr>
                      <m:sub>
                        <m:r>
                          <m:rPr>
                            <m:brk m:alnAt="23"/>
                          </m:rPr>
                          <a:rPr lang="en-US" sz="1100" b="0" i="1">
                            <a:latin typeface="Cambria Math"/>
                          </a:rPr>
                          <m:t>𝑘</m:t>
                        </m:r>
                        <m:r>
                          <a:rPr lang="en-US" sz="1100" b="0" i="1">
                            <a:latin typeface="Cambria Math"/>
                          </a:rPr>
                          <m:t>=</m:t>
                        </m:r>
                        <m:r>
                          <m:rPr>
                            <m:brk m:alnAt="23"/>
                          </m:rPr>
                          <a:rPr lang="en-US" sz="1100" b="0" i="1">
                            <a:latin typeface="Cambria Math"/>
                          </a:rPr>
                          <m:t>1</m:t>
                        </m:r>
                      </m:sub>
                      <m:sup>
                        <m:r>
                          <a:rPr lang="en-US" sz="1100" b="0" i="1">
                            <a:latin typeface="Cambria Math"/>
                          </a:rPr>
                          <m:t>∞</m:t>
                        </m:r>
                      </m:sup>
                      <m:e>
                        <m:f>
                          <m:fPr>
                            <m:ctrlPr>
                              <a:rPr lang="en-US" sz="1100" b="0" i="1">
                                <a:latin typeface="Cambria Math" panose="02040503050406030204" pitchFamily="18" charset="0"/>
                              </a:rPr>
                            </m:ctrlPr>
                          </m:fPr>
                          <m:num>
                            <m:r>
                              <a:rPr lang="en-US" sz="1100" b="0" i="1">
                                <a:latin typeface="Cambria Math"/>
                              </a:rPr>
                              <m:t>1</m:t>
                            </m:r>
                          </m:num>
                          <m:den>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a:rPr>
                                      <m:t>1</m:t>
                                    </m:r>
                                    <m:r>
                                      <a:rPr lang="en-US" sz="1100" b="0" i="1">
                                        <a:latin typeface="Cambria Math"/>
                                      </a:rPr>
                                      <m:t>+</m:t>
                                    </m:r>
                                    <m:r>
                                      <a:rPr lang="en-US" sz="1100" b="0" i="1">
                                        <a:latin typeface="Cambria Math"/>
                                      </a:rPr>
                                      <m:t>𝑥</m:t>
                                    </m:r>
                                  </m:e>
                                </m:d>
                              </m:e>
                              <m:sup>
                                <m:r>
                                  <a:rPr lang="en-US" sz="1100" b="0" i="1">
                                    <a:latin typeface="Cambria Math"/>
                                  </a:rPr>
                                  <m:t>𝑘</m:t>
                                </m:r>
                              </m:sup>
                            </m:sSup>
                          </m:den>
                        </m:f>
                      </m:e>
                    </m:nary>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num>
                      <m:den>
                        <m:r>
                          <a:rPr lang="en-US" sz="1100" b="0" i="1">
                            <a:latin typeface="Cambria Math"/>
                          </a:rPr>
                          <m:t>1</m:t>
                        </m:r>
                        <m:r>
                          <a:rPr lang="en-US" sz="1100" b="0" i="1">
                            <a:latin typeface="Cambria Math"/>
                          </a:rPr>
                          <m:t>+</m:t>
                        </m:r>
                        <m:r>
                          <a:rPr lang="en-US" sz="1100" b="0" i="1">
                            <a:latin typeface="Cambria Math"/>
                          </a:rPr>
                          <m:t>𝑥</m:t>
                        </m:r>
                      </m:den>
                    </m:f>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num>
                      <m:den>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a:rPr>
                                  <m:t>1</m:t>
                                </m:r>
                                <m:r>
                                  <a:rPr lang="en-US" sz="1100" b="0" i="1">
                                    <a:latin typeface="Cambria Math"/>
                                  </a:rPr>
                                  <m:t>+</m:t>
                                </m:r>
                                <m:r>
                                  <a:rPr lang="en-US" sz="1100" b="0" i="1">
                                    <a:latin typeface="Cambria Math"/>
                                  </a:rPr>
                                  <m:t>𝑥</m:t>
                                </m:r>
                              </m:e>
                            </m:d>
                          </m:e>
                          <m:sup>
                            <m:r>
                              <a:rPr lang="en-US" sz="1100" b="0" i="1">
                                <a:latin typeface="Cambria Math"/>
                              </a:rPr>
                              <m:t>2</m:t>
                            </m:r>
                          </m:sup>
                        </m:sSup>
                      </m:den>
                    </m:f>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num>
                      <m:den>
                        <m:sSup>
                          <m:sSupPr>
                            <m:ctrlPr>
                              <a:rPr lang="en-US" sz="1100" b="0" i="1">
                                <a:latin typeface="Cambria Math" panose="02040503050406030204" pitchFamily="18" charset="0"/>
                              </a:rPr>
                            </m:ctrlPr>
                          </m:sSupPr>
                          <m:e>
                            <m:d>
                              <m:dPr>
                                <m:ctrlPr>
                                  <a:rPr lang="en-US" sz="1100" b="0" i="1">
                                    <a:latin typeface="Cambria Math" panose="02040503050406030204" pitchFamily="18" charset="0"/>
                                  </a:rPr>
                                </m:ctrlPr>
                              </m:dPr>
                              <m:e>
                                <m:r>
                                  <a:rPr lang="en-US" sz="1100" b="0" i="1">
                                    <a:latin typeface="Cambria Math"/>
                                  </a:rPr>
                                  <m:t>1</m:t>
                                </m:r>
                                <m:r>
                                  <a:rPr lang="en-US" sz="1100" b="0" i="1">
                                    <a:latin typeface="Cambria Math"/>
                                  </a:rPr>
                                  <m:t>+</m:t>
                                </m:r>
                                <m:r>
                                  <a:rPr lang="en-US" sz="1100" b="0" i="1">
                                    <a:latin typeface="Cambria Math"/>
                                  </a:rPr>
                                  <m:t>𝑥</m:t>
                                </m:r>
                              </m:e>
                            </m:d>
                          </m:e>
                          <m:sup>
                            <m:r>
                              <a:rPr lang="en-US" sz="1100" b="0" i="1">
                                <a:latin typeface="Cambria Math"/>
                              </a:rPr>
                              <m:t>3</m:t>
                            </m:r>
                          </m:sup>
                        </m:sSup>
                      </m:den>
                    </m:f>
                    <m:r>
                      <a:rPr lang="en-US" sz="1100" b="0" i="1">
                        <a:latin typeface="Cambria Math"/>
                      </a:rPr>
                      <m:t>+…</m:t>
                    </m:r>
                  </m:oMath>
                </m:oMathPara>
              </a14:m>
              <a:endParaRPr lang="en-US" sz="1100"/>
            </a:p>
          </xdr:txBody>
        </xdr:sp>
      </mc:Choice>
      <mc:Fallback xmlns="">
        <xdr:sp macro="" textlink="">
          <xdr:nvSpPr>
            <xdr:cNvPr id="2" name="TextBox 1"/>
            <xdr:cNvSpPr txBox="1"/>
          </xdr:nvSpPr>
          <xdr:spPr>
            <a:xfrm>
              <a:off x="323849" y="1057275"/>
              <a:ext cx="9534525" cy="553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1/𝑥=∑24_(𝑘=1)^∞▒1/(1+𝑥)^𝑘 =1/(1+𝑥)+1/(1+𝑥)^2 +1/(1+𝑥)^3 +…</a:t>
              </a:r>
              <a:endParaRPr lang="en-US" sz="1100"/>
            </a:p>
          </xdr:txBody>
        </xdr:sp>
      </mc:Fallback>
    </mc:AlternateContent>
    <xdr:clientData/>
  </xdr:oneCellAnchor>
  <xdr:oneCellAnchor>
    <xdr:from>
      <xdr:col>4</xdr:col>
      <xdr:colOff>266700</xdr:colOff>
      <xdr:row>135</xdr:row>
      <xdr:rowOff>85724</xdr:rowOff>
    </xdr:from>
    <xdr:ext cx="3076575" cy="351506"/>
    <mc:AlternateContent xmlns:mc="http://schemas.openxmlformats.org/markup-compatibility/2006" xmlns:a14="http://schemas.microsoft.com/office/drawing/2010/main">
      <mc:Choice Requires="a14">
        <xdr:sp macro="" textlink="">
          <xdr:nvSpPr>
            <xdr:cNvPr id="3" name="TextBox 2"/>
            <xdr:cNvSpPr txBox="1"/>
          </xdr:nvSpPr>
          <xdr:spPr>
            <a:xfrm>
              <a:off x="4229100" y="24355424"/>
              <a:ext cx="3076575"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1100" b="0" i="1">
                      <a:latin typeface="Cambria Math"/>
                    </a:rPr>
                    <m:t>𝐷𝐶𝐹</m:t>
                  </m:r>
                  <m:r>
                    <a:rPr lang="en-US" sz="1100" b="0" i="1">
                      <a:latin typeface="Cambria Math"/>
                    </a:rPr>
                    <m:t> </m:t>
                  </m:r>
                  <m:r>
                    <a:rPr lang="en-US" sz="1100" b="0" i="1">
                      <a:latin typeface="Cambria Math"/>
                    </a:rPr>
                    <m:t>𝑉𝑎𝑙𝑢𝑒</m:t>
                  </m:r>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1</m:t>
                      </m:r>
                      <m:r>
                        <a:rPr lang="en-US" sz="1100" b="0" i="1">
                          <a:latin typeface="Cambria Math"/>
                        </a:rPr>
                        <m:t>+</m:t>
                      </m:r>
                      <m:r>
                        <a:rPr lang="en-US" sz="1100" b="0" i="1">
                          <a:latin typeface="Cambria Math"/>
                        </a:rPr>
                        <m:t>𝑔</m:t>
                      </m:r>
                    </m:num>
                    <m:den>
                      <m:r>
                        <a:rPr lang="en-US" sz="1100" b="0" i="1">
                          <a:latin typeface="Cambria Math"/>
                        </a:rPr>
                        <m:t>𝑟</m:t>
                      </m:r>
                      <m:r>
                        <a:rPr lang="en-US" sz="1100" b="0" i="1">
                          <a:latin typeface="Cambria Math"/>
                        </a:rPr>
                        <m:t>−</m:t>
                      </m:r>
                      <m:r>
                        <a:rPr lang="en-US" sz="1100" b="0" i="1">
                          <a:latin typeface="Cambria Math"/>
                        </a:rPr>
                        <m:t>𝑔</m:t>
                      </m:r>
                    </m:den>
                  </m:f>
                  <m:r>
                    <a:rPr lang="en-US" sz="1100" b="0" i="1">
                      <a:latin typeface="Cambria Math"/>
                    </a:rPr>
                    <m:t>⋅</m:t>
                  </m:r>
                  <m:r>
                    <a:rPr lang="en-US" sz="1100" b="0" i="1">
                      <a:latin typeface="Cambria Math"/>
                    </a:rPr>
                    <m:t>𝑡</m:t>
                  </m:r>
                  <m:r>
                    <a:rPr lang="en-US" sz="1100" b="0" i="1">
                      <a:latin typeface="Cambria Math"/>
                    </a:rPr>
                    <m:t>h</m:t>
                  </m:r>
                  <m:r>
                    <a:rPr lang="en-US" sz="1100" b="0" i="1">
                      <a:latin typeface="Cambria Math"/>
                    </a:rPr>
                    <m:t>𝑖𝑠</m:t>
                  </m:r>
                  <m:r>
                    <a:rPr lang="en-US" sz="1100" b="0" i="1">
                      <a:latin typeface="Cambria Math"/>
                    </a:rPr>
                    <m:t> </m:t>
                  </m:r>
                  <m:r>
                    <a:rPr lang="en-US" sz="1100" b="0" i="1">
                      <a:latin typeface="Cambria Math"/>
                    </a:rPr>
                    <m:t>𝑦𝑒𝑎𝑟𝑠</m:t>
                  </m:r>
                  <m:r>
                    <a:rPr lang="en-US" sz="1100" b="0" i="1">
                      <a:latin typeface="Cambria Math"/>
                    </a:rPr>
                    <m:t> </m:t>
                  </m:r>
                  <m:r>
                    <a:rPr lang="en-US" sz="1100" b="0" i="1">
                      <a:latin typeface="Cambria Math"/>
                    </a:rPr>
                    <m:t>𝑝𝑟𝑜𝑓𝑖𝑡</m:t>
                  </m:r>
                </m:oMath>
              </a14:m>
              <a:r>
                <a:rPr lang="en-US" sz="1100"/>
                <a:t> </a:t>
              </a:r>
            </a:p>
          </xdr:txBody>
        </xdr:sp>
      </mc:Choice>
      <mc:Fallback xmlns="">
        <xdr:sp macro="" textlink="">
          <xdr:nvSpPr>
            <xdr:cNvPr id="3" name="TextBox 2"/>
            <xdr:cNvSpPr txBox="1"/>
          </xdr:nvSpPr>
          <xdr:spPr>
            <a:xfrm>
              <a:off x="4229100" y="24355424"/>
              <a:ext cx="3076575" cy="35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𝐷𝐶𝐹 𝑉𝑎𝑙𝑢𝑒=(1+𝑔)/(𝑟−𝑔)⋅𝑡ℎ𝑖𝑠 𝑦𝑒𝑎𝑟𝑠 𝑝𝑟𝑜𝑓𝑖𝑡</a:t>
              </a:r>
              <a:r>
                <a:rPr lang="en-US" sz="1100"/>
                <a:t> </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97"/>
  <sheetViews>
    <sheetView tabSelected="1" workbookViewId="0">
      <selection activeCell="B17" sqref="B17"/>
    </sheetView>
  </sheetViews>
  <sheetFormatPr defaultRowHeight="15" x14ac:dyDescent="0.25"/>
  <cols>
    <col min="1" max="1" width="31.7109375" customWidth="1"/>
    <col min="2" max="2" width="16.42578125" bestFit="1" customWidth="1"/>
    <col min="3" max="3" width="19.28515625" bestFit="1" customWidth="1"/>
  </cols>
  <sheetData>
    <row r="1" spans="1:1" x14ac:dyDescent="0.25">
      <c r="A1" t="s">
        <v>111</v>
      </c>
    </row>
    <row r="2" spans="1:1" ht="21" x14ac:dyDescent="0.35">
      <c r="A2" s="2" t="s">
        <v>110</v>
      </c>
    </row>
    <row r="3" spans="1:1" x14ac:dyDescent="0.25">
      <c r="A3" t="s">
        <v>0</v>
      </c>
    </row>
    <row r="4" spans="1:1" x14ac:dyDescent="0.25">
      <c r="A4" t="s">
        <v>1</v>
      </c>
    </row>
    <row r="6" spans="1:1" x14ac:dyDescent="0.25">
      <c r="A6" s="3" t="s">
        <v>135</v>
      </c>
    </row>
    <row r="7" spans="1:1" x14ac:dyDescent="0.25">
      <c r="A7" t="s">
        <v>136</v>
      </c>
    </row>
    <row r="11" spans="1:1" x14ac:dyDescent="0.25">
      <c r="A11" t="s">
        <v>2</v>
      </c>
    </row>
    <row r="12" spans="1:1" x14ac:dyDescent="0.25">
      <c r="A12" t="s">
        <v>3</v>
      </c>
    </row>
    <row r="13" spans="1:1" x14ac:dyDescent="0.25">
      <c r="A13" t="s">
        <v>137</v>
      </c>
    </row>
    <row r="15" spans="1:1" x14ac:dyDescent="0.25">
      <c r="A15" s="3" t="s">
        <v>4</v>
      </c>
    </row>
    <row r="16" spans="1:1" x14ac:dyDescent="0.25">
      <c r="A16" t="s">
        <v>5</v>
      </c>
    </row>
    <row r="17" spans="1:1" x14ac:dyDescent="0.25">
      <c r="A17" t="s">
        <v>139</v>
      </c>
    </row>
    <row r="18" spans="1:1" x14ac:dyDescent="0.25">
      <c r="A18" t="s">
        <v>138</v>
      </c>
    </row>
    <row r="19" spans="1:1" x14ac:dyDescent="0.25">
      <c r="A19" t="s">
        <v>6</v>
      </c>
    </row>
    <row r="21" spans="1:1" ht="18.75" x14ac:dyDescent="0.3">
      <c r="A21" s="8" t="s">
        <v>42</v>
      </c>
    </row>
    <row r="22" spans="1:1" x14ac:dyDescent="0.25">
      <c r="A22" t="s">
        <v>7</v>
      </c>
    </row>
    <row r="23" spans="1:1" x14ac:dyDescent="0.25">
      <c r="A23" t="s">
        <v>8</v>
      </c>
    </row>
    <row r="24" spans="1:1" x14ac:dyDescent="0.25">
      <c r="A24" t="s">
        <v>9</v>
      </c>
    </row>
    <row r="25" spans="1:1" x14ac:dyDescent="0.25">
      <c r="A25" t="s">
        <v>39</v>
      </c>
    </row>
    <row r="26" spans="1:1" x14ac:dyDescent="0.25">
      <c r="A26" t="s">
        <v>40</v>
      </c>
    </row>
    <row r="27" spans="1:1" x14ac:dyDescent="0.25">
      <c r="A27" t="s">
        <v>10</v>
      </c>
    </row>
    <row r="28" spans="1:1" x14ac:dyDescent="0.25">
      <c r="A28" t="s">
        <v>48</v>
      </c>
    </row>
    <row r="29" spans="1:1" x14ac:dyDescent="0.25">
      <c r="A29" t="s">
        <v>140</v>
      </c>
    </row>
    <row r="30" spans="1:1" x14ac:dyDescent="0.25">
      <c r="A30" t="s">
        <v>11</v>
      </c>
    </row>
    <row r="32" spans="1:1" x14ac:dyDescent="0.25">
      <c r="A32" t="s">
        <v>125</v>
      </c>
    </row>
    <row r="33" spans="1:1" x14ac:dyDescent="0.25">
      <c r="A33" t="s">
        <v>124</v>
      </c>
    </row>
    <row r="34" spans="1:1" x14ac:dyDescent="0.25">
      <c r="A34" t="s">
        <v>123</v>
      </c>
    </row>
    <row r="35" spans="1:1" x14ac:dyDescent="0.25">
      <c r="A35" t="s">
        <v>122</v>
      </c>
    </row>
    <row r="36" spans="1:1" x14ac:dyDescent="0.25">
      <c r="A36" t="s">
        <v>141</v>
      </c>
    </row>
    <row r="37" spans="1:1" x14ac:dyDescent="0.25">
      <c r="A37" t="s">
        <v>12</v>
      </c>
    </row>
    <row r="38" spans="1:1" x14ac:dyDescent="0.25">
      <c r="A38" t="s">
        <v>41</v>
      </c>
    </row>
    <row r="39" spans="1:1" x14ac:dyDescent="0.25">
      <c r="A39" t="s">
        <v>13</v>
      </c>
    </row>
    <row r="40" spans="1:1" x14ac:dyDescent="0.25">
      <c r="A40" t="s">
        <v>15</v>
      </c>
    </row>
    <row r="41" spans="1:1" x14ac:dyDescent="0.25">
      <c r="A41" t="s">
        <v>16</v>
      </c>
    </row>
    <row r="43" spans="1:1" ht="18.75" x14ac:dyDescent="0.3">
      <c r="A43" s="8" t="s">
        <v>43</v>
      </c>
    </row>
    <row r="44" spans="1:1" x14ac:dyDescent="0.25">
      <c r="A44" t="s">
        <v>14</v>
      </c>
    </row>
    <row r="45" spans="1:1" x14ac:dyDescent="0.25">
      <c r="A45" t="s">
        <v>126</v>
      </c>
    </row>
    <row r="46" spans="1:1" x14ac:dyDescent="0.25">
      <c r="A46" t="s">
        <v>17</v>
      </c>
    </row>
    <row r="47" spans="1:1" x14ac:dyDescent="0.25">
      <c r="A47" t="s">
        <v>18</v>
      </c>
    </row>
    <row r="48" spans="1:1" x14ac:dyDescent="0.25">
      <c r="A48" t="s">
        <v>19</v>
      </c>
    </row>
    <row r="49" spans="1:4" x14ac:dyDescent="0.25">
      <c r="A49" s="1" t="s">
        <v>20</v>
      </c>
      <c r="B49" s="1" t="s">
        <v>22</v>
      </c>
      <c r="C49" s="1" t="s">
        <v>23</v>
      </c>
    </row>
    <row r="50" spans="1:4" x14ac:dyDescent="0.25">
      <c r="A50" t="s">
        <v>21</v>
      </c>
      <c r="B50" s="4">
        <v>0.1</v>
      </c>
      <c r="C50" t="s">
        <v>24</v>
      </c>
    </row>
    <row r="51" spans="1:4" x14ac:dyDescent="0.25">
      <c r="A51" t="s">
        <v>25</v>
      </c>
    </row>
    <row r="52" spans="1:4" x14ac:dyDescent="0.25">
      <c r="A52" t="s">
        <v>35</v>
      </c>
      <c r="B52" t="s">
        <v>24</v>
      </c>
    </row>
    <row r="53" spans="1:4" x14ac:dyDescent="0.25">
      <c r="A53" t="s">
        <v>26</v>
      </c>
    </row>
    <row r="54" spans="1:4" x14ac:dyDescent="0.25">
      <c r="A54" t="s">
        <v>27</v>
      </c>
      <c r="B54">
        <f>10/1.1</f>
        <v>9.0909090909090899</v>
      </c>
      <c r="C54" t="s">
        <v>28</v>
      </c>
    </row>
    <row r="55" spans="1:4" x14ac:dyDescent="0.25">
      <c r="A55" t="s">
        <v>29</v>
      </c>
    </row>
    <row r="57" spans="1:4" x14ac:dyDescent="0.25">
      <c r="A57" t="s">
        <v>30</v>
      </c>
    </row>
    <row r="58" spans="1:4" x14ac:dyDescent="0.25">
      <c r="A58" s="1" t="s">
        <v>31</v>
      </c>
      <c r="B58" s="1" t="s">
        <v>32</v>
      </c>
      <c r="C58" s="1" t="s">
        <v>33</v>
      </c>
      <c r="D58" s="1" t="s">
        <v>34</v>
      </c>
    </row>
    <row r="59" spans="1:4" x14ac:dyDescent="0.25">
      <c r="A59" t="s">
        <v>21</v>
      </c>
      <c r="B59" s="4">
        <v>0.1</v>
      </c>
      <c r="C59" s="4">
        <v>0.1</v>
      </c>
      <c r="D59" t="s">
        <v>24</v>
      </c>
    </row>
    <row r="60" spans="1:4" x14ac:dyDescent="0.25">
      <c r="A60" t="s">
        <v>25</v>
      </c>
    </row>
    <row r="61" spans="1:4" x14ac:dyDescent="0.25">
      <c r="A61" t="s">
        <v>36</v>
      </c>
      <c r="B61" t="s">
        <v>24</v>
      </c>
    </row>
    <row r="62" spans="1:4" x14ac:dyDescent="0.25">
      <c r="A62" t="s">
        <v>37</v>
      </c>
    </row>
    <row r="63" spans="1:4" x14ac:dyDescent="0.25">
      <c r="A63" t="s">
        <v>27</v>
      </c>
      <c r="B63">
        <f>10/1.1^2</f>
        <v>8.2644628099173545</v>
      </c>
      <c r="C63" t="s">
        <v>28</v>
      </c>
    </row>
    <row r="64" spans="1:4" x14ac:dyDescent="0.25">
      <c r="A64" t="s">
        <v>38</v>
      </c>
    </row>
    <row r="66" spans="1:1" x14ac:dyDescent="0.25">
      <c r="A66" t="s">
        <v>44</v>
      </c>
    </row>
    <row r="68" spans="1:1" ht="18.75" x14ac:dyDescent="0.3">
      <c r="A68" s="8" t="s">
        <v>45</v>
      </c>
    </row>
    <row r="69" spans="1:1" x14ac:dyDescent="0.25">
      <c r="A69" t="s">
        <v>46</v>
      </c>
    </row>
    <row r="70" spans="1:1" x14ac:dyDescent="0.25">
      <c r="A70" t="s">
        <v>47</v>
      </c>
    </row>
    <row r="71" spans="1:1" x14ac:dyDescent="0.25">
      <c r="A71" t="s">
        <v>50</v>
      </c>
    </row>
    <row r="72" spans="1:1" x14ac:dyDescent="0.25">
      <c r="A72" t="s">
        <v>49</v>
      </c>
    </row>
    <row r="73" spans="1:1" x14ac:dyDescent="0.25">
      <c r="A73" t="s">
        <v>51</v>
      </c>
    </row>
    <row r="74" spans="1:1" x14ac:dyDescent="0.25">
      <c r="A74" t="s">
        <v>52</v>
      </c>
    </row>
    <row r="75" spans="1:1" x14ac:dyDescent="0.25">
      <c r="A75" t="s">
        <v>53</v>
      </c>
    </row>
    <row r="76" spans="1:1" x14ac:dyDescent="0.25">
      <c r="A76" t="s">
        <v>54</v>
      </c>
    </row>
    <row r="77" spans="1:1" x14ac:dyDescent="0.25">
      <c r="A77" t="s">
        <v>55</v>
      </c>
    </row>
    <row r="78" spans="1:1" x14ac:dyDescent="0.25">
      <c r="A78" t="s">
        <v>56</v>
      </c>
    </row>
    <row r="79" spans="1:1" x14ac:dyDescent="0.25">
      <c r="A79" t="s">
        <v>57</v>
      </c>
    </row>
    <row r="80" spans="1:1" x14ac:dyDescent="0.25">
      <c r="A80" t="s">
        <v>62</v>
      </c>
    </row>
    <row r="81" spans="1:4" x14ac:dyDescent="0.25">
      <c r="A81" t="s">
        <v>58</v>
      </c>
    </row>
    <row r="82" spans="1:4" x14ac:dyDescent="0.25">
      <c r="A82" t="s">
        <v>65</v>
      </c>
    </row>
    <row r="83" spans="1:4" x14ac:dyDescent="0.25">
      <c r="A83" t="s">
        <v>63</v>
      </c>
    </row>
    <row r="84" spans="1:4" x14ac:dyDescent="0.25">
      <c r="A84" t="s">
        <v>59</v>
      </c>
    </row>
    <row r="85" spans="1:4" x14ac:dyDescent="0.25">
      <c r="A85" s="1" t="s">
        <v>20</v>
      </c>
      <c r="B85" t="s">
        <v>60</v>
      </c>
      <c r="C85" t="s">
        <v>61</v>
      </c>
    </row>
    <row r="86" spans="1:4" x14ac:dyDescent="0.25">
      <c r="A86">
        <v>90.91</v>
      </c>
      <c r="B86" s="4" t="s">
        <v>21</v>
      </c>
      <c r="C86">
        <v>110</v>
      </c>
      <c r="D86" t="s">
        <v>28</v>
      </c>
    </row>
    <row r="87" spans="1:4" x14ac:dyDescent="0.25">
      <c r="A87" t="s">
        <v>25</v>
      </c>
    </row>
    <row r="88" spans="1:4" x14ac:dyDescent="0.25">
      <c r="A88" t="s">
        <v>64</v>
      </c>
      <c r="B88">
        <v>110</v>
      </c>
    </row>
    <row r="89" spans="1:4" x14ac:dyDescent="0.25">
      <c r="A89" t="s">
        <v>27</v>
      </c>
      <c r="B89" s="4">
        <v>0.21</v>
      </c>
    </row>
    <row r="90" spans="1:4" x14ac:dyDescent="0.25">
      <c r="A90" t="s">
        <v>69</v>
      </c>
    </row>
    <row r="92" spans="1:4" x14ac:dyDescent="0.25">
      <c r="A92" t="s">
        <v>66</v>
      </c>
    </row>
    <row r="93" spans="1:4" x14ac:dyDescent="0.25">
      <c r="A93" t="s">
        <v>142</v>
      </c>
    </row>
    <row r="94" spans="1:4" x14ac:dyDescent="0.25">
      <c r="A94" t="s">
        <v>67</v>
      </c>
    </row>
    <row r="95" spans="1:4" x14ac:dyDescent="0.25">
      <c r="A95" s="13" t="s">
        <v>143</v>
      </c>
    </row>
    <row r="96" spans="1:4" x14ac:dyDescent="0.25">
      <c r="A96" t="s">
        <v>68</v>
      </c>
    </row>
    <row r="98" spans="1:12" ht="18.75" x14ac:dyDescent="0.3">
      <c r="A98" s="8" t="s">
        <v>70</v>
      </c>
    </row>
    <row r="99" spans="1:12" x14ac:dyDescent="0.25">
      <c r="A99" t="s">
        <v>71</v>
      </c>
    </row>
    <row r="100" spans="1:12" x14ac:dyDescent="0.25">
      <c r="A100" t="s">
        <v>72</v>
      </c>
    </row>
    <row r="102" spans="1:12" x14ac:dyDescent="0.25">
      <c r="A102" s="1" t="s">
        <v>74</v>
      </c>
      <c r="B102" s="1">
        <v>1</v>
      </c>
      <c r="C102" s="1">
        <v>2</v>
      </c>
      <c r="D102" s="1">
        <v>3</v>
      </c>
      <c r="E102" s="1">
        <v>4</v>
      </c>
      <c r="F102" s="1">
        <v>5</v>
      </c>
      <c r="G102" s="1">
        <v>6</v>
      </c>
      <c r="H102" s="1">
        <v>7</v>
      </c>
      <c r="I102" s="1">
        <v>8</v>
      </c>
      <c r="J102" s="1">
        <v>9</v>
      </c>
      <c r="K102" s="1">
        <v>10</v>
      </c>
      <c r="L102" s="1" t="s">
        <v>77</v>
      </c>
    </row>
    <row r="103" spans="1:12" x14ac:dyDescent="0.25">
      <c r="A103" s="1" t="s">
        <v>73</v>
      </c>
      <c r="B103">
        <v>1000</v>
      </c>
      <c r="C103">
        <v>1500</v>
      </c>
      <c r="D103">
        <v>2000</v>
      </c>
      <c r="E103">
        <v>2500</v>
      </c>
      <c r="F103">
        <v>3000</v>
      </c>
      <c r="G103">
        <v>3100</v>
      </c>
      <c r="H103">
        <v>3200</v>
      </c>
      <c r="I103">
        <v>3300</v>
      </c>
      <c r="J103">
        <v>3400</v>
      </c>
      <c r="K103">
        <v>3500</v>
      </c>
      <c r="L103">
        <v>3500</v>
      </c>
    </row>
    <row r="104" spans="1:12" x14ac:dyDescent="0.25">
      <c r="A104" s="1" t="s">
        <v>75</v>
      </c>
      <c r="B104">
        <v>1500</v>
      </c>
      <c r="C104">
        <v>1700</v>
      </c>
      <c r="D104">
        <v>1800</v>
      </c>
      <c r="E104">
        <v>1900</v>
      </c>
      <c r="F104">
        <v>2000</v>
      </c>
      <c r="G104">
        <v>2000</v>
      </c>
      <c r="H104">
        <v>2000</v>
      </c>
      <c r="I104">
        <v>2000</v>
      </c>
      <c r="J104">
        <v>2000</v>
      </c>
      <c r="K104">
        <v>2000</v>
      </c>
      <c r="L104">
        <v>2000</v>
      </c>
    </row>
    <row r="105" spans="1:12" x14ac:dyDescent="0.25">
      <c r="A105" s="1" t="s">
        <v>76</v>
      </c>
      <c r="B105">
        <f>B103-B104</f>
        <v>-500</v>
      </c>
      <c r="C105">
        <f t="shared" ref="C105:L105" si="0">C103-C104</f>
        <v>-200</v>
      </c>
      <c r="D105">
        <f t="shared" si="0"/>
        <v>200</v>
      </c>
      <c r="E105">
        <f t="shared" si="0"/>
        <v>600</v>
      </c>
      <c r="F105">
        <f t="shared" si="0"/>
        <v>1000</v>
      </c>
      <c r="G105">
        <f t="shared" si="0"/>
        <v>1100</v>
      </c>
      <c r="H105">
        <f t="shared" si="0"/>
        <v>1200</v>
      </c>
      <c r="I105">
        <f t="shared" si="0"/>
        <v>1300</v>
      </c>
      <c r="J105">
        <f t="shared" si="0"/>
        <v>1400</v>
      </c>
      <c r="K105">
        <f t="shared" si="0"/>
        <v>1500</v>
      </c>
      <c r="L105">
        <f t="shared" si="0"/>
        <v>1500</v>
      </c>
    </row>
    <row r="107" spans="1:12" x14ac:dyDescent="0.25">
      <c r="A107" s="11" t="s">
        <v>79</v>
      </c>
      <c r="B107" s="12"/>
      <c r="E107" t="s">
        <v>78</v>
      </c>
      <c r="G107" s="4">
        <v>0.1</v>
      </c>
      <c r="H107" t="s">
        <v>109</v>
      </c>
    </row>
    <row r="108" spans="1:12" x14ac:dyDescent="0.25">
      <c r="B108" s="11">
        <f>B105/(1+$G$107)^B102</f>
        <v>-454.5454545454545</v>
      </c>
      <c r="C108" s="11">
        <f t="shared" ref="C108:K108" si="1">C105/(1+$G$107)^C102</f>
        <v>-165.28925619834709</v>
      </c>
      <c r="D108" s="11">
        <f t="shared" si="1"/>
        <v>150.2629601803155</v>
      </c>
      <c r="E108" s="11">
        <f t="shared" si="1"/>
        <v>409.80807321904229</v>
      </c>
      <c r="F108" s="11">
        <f t="shared" si="1"/>
        <v>620.92132305915493</v>
      </c>
      <c r="G108" s="11">
        <f t="shared" si="1"/>
        <v>620.92132305915493</v>
      </c>
      <c r="H108" s="11">
        <f t="shared" si="1"/>
        <v>615.78974187684776</v>
      </c>
      <c r="I108" s="11">
        <f t="shared" si="1"/>
        <v>606.45959427265313</v>
      </c>
      <c r="J108" s="11">
        <f t="shared" si="1"/>
        <v>593.73666572147852</v>
      </c>
      <c r="K108" s="11">
        <f t="shared" si="1"/>
        <v>578.31493414429724</v>
      </c>
    </row>
    <row r="110" spans="1:12" x14ac:dyDescent="0.25">
      <c r="A110" t="s">
        <v>80</v>
      </c>
      <c r="C110">
        <f>SUM(B108:K108)</f>
        <v>3576.3799047891425</v>
      </c>
    </row>
    <row r="112" spans="1:12" x14ac:dyDescent="0.25">
      <c r="A112" t="s">
        <v>81</v>
      </c>
    </row>
    <row r="113" spans="1:101" x14ac:dyDescent="0.25">
      <c r="A113" t="s">
        <v>129</v>
      </c>
    </row>
    <row r="114" spans="1:101" x14ac:dyDescent="0.25">
      <c r="A114" t="s">
        <v>82</v>
      </c>
      <c r="L114">
        <f>1500/G107</f>
        <v>15000</v>
      </c>
    </row>
    <row r="115" spans="1:101" x14ac:dyDescent="0.25">
      <c r="A115" t="s">
        <v>83</v>
      </c>
      <c r="D115">
        <f>L114/(1+G107)^10</f>
        <v>5783.1493414429724</v>
      </c>
    </row>
    <row r="117" spans="1:101" x14ac:dyDescent="0.25">
      <c r="A117" t="s">
        <v>84</v>
      </c>
      <c r="C117">
        <f>D115+C110</f>
        <v>9359.5292462321158</v>
      </c>
    </row>
    <row r="119" spans="1:101" x14ac:dyDescent="0.25">
      <c r="A119" t="s">
        <v>85</v>
      </c>
    </row>
    <row r="120" spans="1:101" x14ac:dyDescent="0.25">
      <c r="A120" t="s">
        <v>130</v>
      </c>
    </row>
    <row r="121" spans="1:101" x14ac:dyDescent="0.25">
      <c r="A121" t="s">
        <v>131</v>
      </c>
    </row>
    <row r="123" spans="1:101" ht="18.75" x14ac:dyDescent="0.3">
      <c r="A123" s="8" t="s">
        <v>132</v>
      </c>
    </row>
    <row r="124" spans="1:101" x14ac:dyDescent="0.25">
      <c r="A124" t="s">
        <v>86</v>
      </c>
    </row>
    <row r="125" spans="1:101" x14ac:dyDescent="0.25">
      <c r="A125" t="s">
        <v>87</v>
      </c>
    </row>
    <row r="126" spans="1:101" x14ac:dyDescent="0.25">
      <c r="A126" t="s">
        <v>91</v>
      </c>
    </row>
    <row r="128" spans="1:101" x14ac:dyDescent="0.25">
      <c r="A128" s="1" t="s">
        <v>74</v>
      </c>
      <c r="B128">
        <v>1</v>
      </c>
      <c r="C128">
        <v>2</v>
      </c>
      <c r="D128">
        <v>3</v>
      </c>
      <c r="E128">
        <v>4</v>
      </c>
      <c r="F128">
        <v>5</v>
      </c>
      <c r="G128">
        <v>6</v>
      </c>
      <c r="H128">
        <v>7</v>
      </c>
      <c r="I128">
        <v>8</v>
      </c>
      <c r="J128">
        <v>9</v>
      </c>
      <c r="K128">
        <v>10</v>
      </c>
      <c r="L128">
        <v>11</v>
      </c>
      <c r="M128">
        <v>12</v>
      </c>
      <c r="N128">
        <v>13</v>
      </c>
      <c r="O128">
        <v>14</v>
      </c>
      <c r="P128">
        <v>15</v>
      </c>
      <c r="Q128">
        <v>16</v>
      </c>
      <c r="R128">
        <v>17</v>
      </c>
      <c r="S128">
        <v>18</v>
      </c>
      <c r="T128">
        <v>19</v>
      </c>
      <c r="U128">
        <v>20</v>
      </c>
      <c r="V128">
        <v>21</v>
      </c>
      <c r="W128">
        <v>22</v>
      </c>
      <c r="X128">
        <v>23</v>
      </c>
      <c r="Y128">
        <v>24</v>
      </c>
      <c r="Z128">
        <v>25</v>
      </c>
      <c r="AA128">
        <v>26</v>
      </c>
      <c r="AB128">
        <v>27</v>
      </c>
      <c r="AC128">
        <v>28</v>
      </c>
      <c r="AD128">
        <v>29</v>
      </c>
      <c r="AE128">
        <v>30</v>
      </c>
      <c r="AF128">
        <v>31</v>
      </c>
      <c r="AG128">
        <v>32</v>
      </c>
      <c r="AH128">
        <v>33</v>
      </c>
      <c r="AI128">
        <v>34</v>
      </c>
      <c r="AJ128">
        <v>35</v>
      </c>
      <c r="AK128">
        <v>36</v>
      </c>
      <c r="AL128">
        <v>37</v>
      </c>
      <c r="AM128">
        <v>38</v>
      </c>
      <c r="AN128">
        <v>39</v>
      </c>
      <c r="AO128">
        <v>40</v>
      </c>
      <c r="AP128">
        <v>41</v>
      </c>
      <c r="AQ128">
        <v>42</v>
      </c>
      <c r="AR128">
        <v>43</v>
      </c>
      <c r="AS128">
        <v>44</v>
      </c>
      <c r="AT128">
        <v>45</v>
      </c>
      <c r="AU128">
        <v>46</v>
      </c>
      <c r="AV128">
        <v>47</v>
      </c>
      <c r="AW128">
        <v>48</v>
      </c>
      <c r="AX128">
        <v>49</v>
      </c>
      <c r="AY128">
        <v>50</v>
      </c>
      <c r="AZ128">
        <v>51</v>
      </c>
      <c r="BA128">
        <v>52</v>
      </c>
      <c r="BB128">
        <v>53</v>
      </c>
      <c r="BC128">
        <v>54</v>
      </c>
      <c r="BD128">
        <v>55</v>
      </c>
      <c r="BE128">
        <v>56</v>
      </c>
      <c r="BF128">
        <v>57</v>
      </c>
      <c r="BG128">
        <v>58</v>
      </c>
      <c r="BH128">
        <v>59</v>
      </c>
      <c r="BI128">
        <v>60</v>
      </c>
      <c r="BJ128">
        <v>61</v>
      </c>
      <c r="BK128">
        <v>62</v>
      </c>
      <c r="BL128">
        <v>63</v>
      </c>
      <c r="BM128">
        <v>64</v>
      </c>
      <c r="BN128">
        <v>65</v>
      </c>
      <c r="BO128">
        <v>66</v>
      </c>
      <c r="BP128">
        <v>67</v>
      </c>
      <c r="BQ128">
        <v>68</v>
      </c>
      <c r="BR128">
        <v>69</v>
      </c>
      <c r="BS128">
        <v>70</v>
      </c>
      <c r="BT128">
        <v>71</v>
      </c>
      <c r="BU128">
        <v>72</v>
      </c>
      <c r="BV128">
        <v>73</v>
      </c>
      <c r="BW128">
        <v>74</v>
      </c>
      <c r="BX128">
        <v>75</v>
      </c>
      <c r="BY128">
        <v>76</v>
      </c>
      <c r="BZ128">
        <v>77</v>
      </c>
      <c r="CA128">
        <v>78</v>
      </c>
      <c r="CB128">
        <v>79</v>
      </c>
      <c r="CC128">
        <v>80</v>
      </c>
      <c r="CD128">
        <v>81</v>
      </c>
      <c r="CE128">
        <v>82</v>
      </c>
      <c r="CF128">
        <v>83</v>
      </c>
      <c r="CG128">
        <v>84</v>
      </c>
      <c r="CH128">
        <v>85</v>
      </c>
      <c r="CI128">
        <v>86</v>
      </c>
      <c r="CJ128">
        <v>87</v>
      </c>
      <c r="CK128">
        <v>88</v>
      </c>
      <c r="CL128">
        <v>89</v>
      </c>
      <c r="CM128">
        <v>90</v>
      </c>
      <c r="CN128">
        <v>91</v>
      </c>
      <c r="CO128">
        <v>92</v>
      </c>
      <c r="CP128">
        <v>93</v>
      </c>
      <c r="CQ128">
        <v>94</v>
      </c>
      <c r="CR128">
        <v>95</v>
      </c>
      <c r="CS128">
        <v>96</v>
      </c>
      <c r="CT128">
        <v>97</v>
      </c>
      <c r="CU128">
        <v>98</v>
      </c>
      <c r="CV128">
        <v>99</v>
      </c>
      <c r="CW128">
        <v>100</v>
      </c>
    </row>
    <row r="129" spans="1:101" x14ac:dyDescent="0.25">
      <c r="A129" s="1" t="s">
        <v>89</v>
      </c>
      <c r="B129">
        <v>100</v>
      </c>
      <c r="C129">
        <f t="shared" ref="C129:BN129" si="2">B129*(1+C130)</f>
        <v>102</v>
      </c>
      <c r="D129">
        <f t="shared" si="2"/>
        <v>104.04</v>
      </c>
      <c r="E129">
        <f t="shared" si="2"/>
        <v>106.1208</v>
      </c>
      <c r="F129">
        <f t="shared" si="2"/>
        <v>108.243216</v>
      </c>
      <c r="G129">
        <f t="shared" si="2"/>
        <v>110.40808032000001</v>
      </c>
      <c r="H129">
        <f t="shared" si="2"/>
        <v>112.61624192640001</v>
      </c>
      <c r="I129">
        <f t="shared" si="2"/>
        <v>114.868566764928</v>
      </c>
      <c r="J129">
        <f t="shared" si="2"/>
        <v>117.16593810022657</v>
      </c>
      <c r="K129">
        <f t="shared" si="2"/>
        <v>119.5092568622311</v>
      </c>
      <c r="L129">
        <f t="shared" si="2"/>
        <v>121.89944199947573</v>
      </c>
      <c r="M129">
        <f t="shared" si="2"/>
        <v>124.33743083946524</v>
      </c>
      <c r="N129">
        <f t="shared" si="2"/>
        <v>126.82417945625456</v>
      </c>
      <c r="O129">
        <f t="shared" si="2"/>
        <v>129.36066304537965</v>
      </c>
      <c r="P129">
        <f t="shared" si="2"/>
        <v>131.94787630628724</v>
      </c>
      <c r="Q129">
        <f t="shared" si="2"/>
        <v>134.58683383241299</v>
      </c>
      <c r="R129">
        <f t="shared" si="2"/>
        <v>137.27857050906127</v>
      </c>
      <c r="S129">
        <f t="shared" si="2"/>
        <v>140.02414191924251</v>
      </c>
      <c r="T129">
        <f t="shared" si="2"/>
        <v>142.82462475762736</v>
      </c>
      <c r="U129">
        <f t="shared" si="2"/>
        <v>145.6811172527799</v>
      </c>
      <c r="V129">
        <f t="shared" si="2"/>
        <v>148.59473959783551</v>
      </c>
      <c r="W129">
        <f t="shared" si="2"/>
        <v>151.56663438979223</v>
      </c>
      <c r="X129">
        <f t="shared" si="2"/>
        <v>154.59796707758807</v>
      </c>
      <c r="Y129">
        <f t="shared" si="2"/>
        <v>157.68992641913982</v>
      </c>
      <c r="Z129">
        <f t="shared" si="2"/>
        <v>160.84372494752262</v>
      </c>
      <c r="AA129">
        <f t="shared" si="2"/>
        <v>164.06059944647308</v>
      </c>
      <c r="AB129">
        <f t="shared" si="2"/>
        <v>167.34181143540255</v>
      </c>
      <c r="AC129">
        <f t="shared" si="2"/>
        <v>170.68864766411059</v>
      </c>
      <c r="AD129">
        <f t="shared" si="2"/>
        <v>174.1024206173928</v>
      </c>
      <c r="AE129">
        <f t="shared" si="2"/>
        <v>177.58446902974066</v>
      </c>
      <c r="AF129">
        <f t="shared" si="2"/>
        <v>181.13615841033547</v>
      </c>
      <c r="AG129">
        <f t="shared" si="2"/>
        <v>184.75888157854217</v>
      </c>
      <c r="AH129">
        <f t="shared" si="2"/>
        <v>188.45405921011303</v>
      </c>
      <c r="AI129">
        <f t="shared" si="2"/>
        <v>192.22314039431529</v>
      </c>
      <c r="AJ129">
        <f t="shared" si="2"/>
        <v>196.06760320220161</v>
      </c>
      <c r="AK129">
        <f t="shared" si="2"/>
        <v>199.98895526624565</v>
      </c>
      <c r="AL129">
        <f t="shared" si="2"/>
        <v>203.98873437157056</v>
      </c>
      <c r="AM129">
        <f t="shared" si="2"/>
        <v>208.06850905900197</v>
      </c>
      <c r="AN129">
        <f t="shared" si="2"/>
        <v>212.22987924018202</v>
      </c>
      <c r="AO129">
        <f t="shared" si="2"/>
        <v>216.47447682498566</v>
      </c>
      <c r="AP129">
        <f t="shared" si="2"/>
        <v>220.80396636148538</v>
      </c>
      <c r="AQ129">
        <f t="shared" si="2"/>
        <v>225.22004568871509</v>
      </c>
      <c r="AR129">
        <f t="shared" si="2"/>
        <v>229.72444660248939</v>
      </c>
      <c r="AS129">
        <f t="shared" si="2"/>
        <v>234.31893553453918</v>
      </c>
      <c r="AT129">
        <f t="shared" si="2"/>
        <v>239.00531424522995</v>
      </c>
      <c r="AU129">
        <f t="shared" si="2"/>
        <v>243.78542053013456</v>
      </c>
      <c r="AV129">
        <f t="shared" si="2"/>
        <v>248.66112894073726</v>
      </c>
      <c r="AW129">
        <f t="shared" si="2"/>
        <v>253.63435151955201</v>
      </c>
      <c r="AX129">
        <f t="shared" si="2"/>
        <v>258.70703854994304</v>
      </c>
      <c r="AY129">
        <f t="shared" si="2"/>
        <v>263.8811793209419</v>
      </c>
      <c r="AZ129">
        <f t="shared" si="2"/>
        <v>269.15880290736072</v>
      </c>
      <c r="BA129">
        <f t="shared" si="2"/>
        <v>274.54197896550795</v>
      </c>
      <c r="BB129">
        <f t="shared" si="2"/>
        <v>280.0328185448181</v>
      </c>
      <c r="BC129">
        <f t="shared" si="2"/>
        <v>285.63347491571449</v>
      </c>
      <c r="BD129">
        <f t="shared" si="2"/>
        <v>291.3461444140288</v>
      </c>
      <c r="BE129">
        <f t="shared" si="2"/>
        <v>297.17306730230939</v>
      </c>
      <c r="BF129">
        <f t="shared" si="2"/>
        <v>303.1165286483556</v>
      </c>
      <c r="BG129">
        <f t="shared" si="2"/>
        <v>309.17885922132274</v>
      </c>
      <c r="BH129">
        <f t="shared" si="2"/>
        <v>315.36243640574918</v>
      </c>
      <c r="BI129">
        <f t="shared" si="2"/>
        <v>321.66968513386416</v>
      </c>
      <c r="BJ129">
        <f t="shared" si="2"/>
        <v>328.10307883654144</v>
      </c>
      <c r="BK129">
        <f t="shared" si="2"/>
        <v>334.6651404132723</v>
      </c>
      <c r="BL129">
        <f t="shared" si="2"/>
        <v>341.35844322153775</v>
      </c>
      <c r="BM129">
        <f t="shared" si="2"/>
        <v>348.1856120859685</v>
      </c>
      <c r="BN129">
        <f t="shared" si="2"/>
        <v>355.14932432768785</v>
      </c>
      <c r="BO129">
        <f t="shared" ref="BO129:CV129" si="3">BN129*(1+BO130)</f>
        <v>362.25231081424164</v>
      </c>
      <c r="BP129">
        <f t="shared" si="3"/>
        <v>369.49735703052647</v>
      </c>
      <c r="BQ129">
        <f t="shared" si="3"/>
        <v>376.88730417113703</v>
      </c>
      <c r="BR129">
        <f t="shared" si="3"/>
        <v>384.42505025455978</v>
      </c>
      <c r="BS129">
        <f t="shared" si="3"/>
        <v>392.11355125965099</v>
      </c>
      <c r="BT129">
        <f t="shared" si="3"/>
        <v>399.95582228484403</v>
      </c>
      <c r="BU129">
        <f t="shared" si="3"/>
        <v>407.9549387305409</v>
      </c>
      <c r="BV129">
        <f t="shared" si="3"/>
        <v>416.11403750515171</v>
      </c>
      <c r="BW129">
        <f t="shared" si="3"/>
        <v>424.43631825525478</v>
      </c>
      <c r="BX129">
        <f t="shared" si="3"/>
        <v>432.92504462035987</v>
      </c>
      <c r="BY129">
        <f t="shared" si="3"/>
        <v>441.5835455127671</v>
      </c>
      <c r="BZ129">
        <f t="shared" si="3"/>
        <v>450.41521642302246</v>
      </c>
      <c r="CA129">
        <f t="shared" si="3"/>
        <v>459.4235207514829</v>
      </c>
      <c r="CB129">
        <f t="shared" si="3"/>
        <v>468.61199116651255</v>
      </c>
      <c r="CC129">
        <f t="shared" si="3"/>
        <v>477.98423098984279</v>
      </c>
      <c r="CD129">
        <f t="shared" si="3"/>
        <v>487.54391560963967</v>
      </c>
      <c r="CE129">
        <f t="shared" si="3"/>
        <v>497.29479392183248</v>
      </c>
      <c r="CF129">
        <f t="shared" si="3"/>
        <v>507.24068980026914</v>
      </c>
      <c r="CG129">
        <f t="shared" si="3"/>
        <v>517.38550359627448</v>
      </c>
      <c r="CH129">
        <f t="shared" si="3"/>
        <v>527.73321366819994</v>
      </c>
      <c r="CI129">
        <f t="shared" si="3"/>
        <v>538.28787794156392</v>
      </c>
      <c r="CJ129">
        <f t="shared" si="3"/>
        <v>549.05363550039522</v>
      </c>
      <c r="CK129">
        <f t="shared" si="3"/>
        <v>560.0347082104031</v>
      </c>
      <c r="CL129">
        <f t="shared" si="3"/>
        <v>571.23540237461111</v>
      </c>
      <c r="CM129">
        <f t="shared" si="3"/>
        <v>582.66011042210334</v>
      </c>
      <c r="CN129">
        <f t="shared" si="3"/>
        <v>594.3133126305454</v>
      </c>
      <c r="CO129">
        <f t="shared" si="3"/>
        <v>606.19957888315628</v>
      </c>
      <c r="CP129">
        <f t="shared" si="3"/>
        <v>618.32357046081938</v>
      </c>
      <c r="CQ129">
        <f t="shared" si="3"/>
        <v>630.69004187003577</v>
      </c>
      <c r="CR129">
        <f t="shared" si="3"/>
        <v>643.3038427074365</v>
      </c>
      <c r="CS129">
        <f t="shared" si="3"/>
        <v>656.16991956158529</v>
      </c>
      <c r="CT129">
        <f t="shared" si="3"/>
        <v>669.29331795281701</v>
      </c>
      <c r="CU129">
        <f t="shared" si="3"/>
        <v>682.67918431187331</v>
      </c>
      <c r="CV129">
        <f t="shared" si="3"/>
        <v>696.33276799811074</v>
      </c>
      <c r="CW129">
        <f>CV129*(1+CW130)</f>
        <v>710.25942335807292</v>
      </c>
    </row>
    <row r="130" spans="1:101" x14ac:dyDescent="0.25">
      <c r="A130" s="1" t="s">
        <v>119</v>
      </c>
      <c r="C130" s="4">
        <v>0.02</v>
      </c>
      <c r="D130" s="4">
        <v>0.02</v>
      </c>
      <c r="E130" s="4">
        <v>0.02</v>
      </c>
      <c r="F130" s="4">
        <v>0.02</v>
      </c>
      <c r="G130" s="4">
        <v>0.02</v>
      </c>
      <c r="H130" s="4">
        <v>0.02</v>
      </c>
      <c r="I130" s="4">
        <v>0.02</v>
      </c>
      <c r="J130" s="4">
        <v>0.02</v>
      </c>
      <c r="K130" s="4">
        <v>0.02</v>
      </c>
      <c r="L130" s="4">
        <v>0.02</v>
      </c>
      <c r="M130" s="4">
        <v>0.02</v>
      </c>
      <c r="N130" s="4">
        <v>0.02</v>
      </c>
      <c r="O130" s="4">
        <v>0.02</v>
      </c>
      <c r="P130" s="4">
        <v>0.02</v>
      </c>
      <c r="Q130" s="4">
        <v>0.02</v>
      </c>
      <c r="R130" s="4">
        <v>0.02</v>
      </c>
      <c r="S130" s="4">
        <v>0.02</v>
      </c>
      <c r="T130" s="4">
        <v>0.02</v>
      </c>
      <c r="U130" s="4">
        <v>0.02</v>
      </c>
      <c r="V130" s="4">
        <v>0.02</v>
      </c>
      <c r="W130" s="4">
        <v>0.02</v>
      </c>
      <c r="X130" s="4">
        <v>0.02</v>
      </c>
      <c r="Y130" s="4">
        <v>0.02</v>
      </c>
      <c r="Z130" s="4">
        <v>0.02</v>
      </c>
      <c r="AA130" s="4">
        <v>0.02</v>
      </c>
      <c r="AB130" s="4">
        <v>0.02</v>
      </c>
      <c r="AC130" s="4">
        <v>0.02</v>
      </c>
      <c r="AD130" s="4">
        <v>0.02</v>
      </c>
      <c r="AE130" s="4">
        <v>0.02</v>
      </c>
      <c r="AF130" s="4">
        <v>0.02</v>
      </c>
      <c r="AG130" s="4">
        <v>0.02</v>
      </c>
      <c r="AH130" s="4">
        <v>0.02</v>
      </c>
      <c r="AI130" s="4">
        <v>0.02</v>
      </c>
      <c r="AJ130" s="4">
        <v>0.02</v>
      </c>
      <c r="AK130" s="4">
        <v>0.02</v>
      </c>
      <c r="AL130" s="4">
        <v>0.02</v>
      </c>
      <c r="AM130" s="4">
        <v>0.02</v>
      </c>
      <c r="AN130" s="4">
        <v>0.02</v>
      </c>
      <c r="AO130" s="4">
        <v>0.02</v>
      </c>
      <c r="AP130" s="4">
        <v>0.02</v>
      </c>
      <c r="AQ130" s="4">
        <v>0.02</v>
      </c>
      <c r="AR130" s="4">
        <v>0.02</v>
      </c>
      <c r="AS130" s="4">
        <v>0.02</v>
      </c>
      <c r="AT130" s="4">
        <v>0.02</v>
      </c>
      <c r="AU130" s="4">
        <v>0.02</v>
      </c>
      <c r="AV130" s="4">
        <v>0.02</v>
      </c>
      <c r="AW130" s="4">
        <v>0.02</v>
      </c>
      <c r="AX130" s="4">
        <v>0.02</v>
      </c>
      <c r="AY130" s="4">
        <v>0.02</v>
      </c>
      <c r="AZ130" s="4">
        <v>0.02</v>
      </c>
      <c r="BA130" s="4">
        <v>0.02</v>
      </c>
      <c r="BB130" s="4">
        <v>0.02</v>
      </c>
      <c r="BC130" s="4">
        <v>0.02</v>
      </c>
      <c r="BD130" s="4">
        <v>0.02</v>
      </c>
      <c r="BE130" s="4">
        <v>0.02</v>
      </c>
      <c r="BF130" s="4">
        <v>0.02</v>
      </c>
      <c r="BG130" s="4">
        <v>0.02</v>
      </c>
      <c r="BH130" s="4">
        <v>0.02</v>
      </c>
      <c r="BI130" s="4">
        <v>0.02</v>
      </c>
      <c r="BJ130" s="4">
        <v>0.02</v>
      </c>
      <c r="BK130" s="4">
        <v>0.02</v>
      </c>
      <c r="BL130" s="4">
        <v>0.02</v>
      </c>
      <c r="BM130" s="4">
        <v>0.02</v>
      </c>
      <c r="BN130" s="4">
        <v>0.02</v>
      </c>
      <c r="BO130" s="4">
        <v>0.02</v>
      </c>
      <c r="BP130" s="4">
        <v>0.02</v>
      </c>
      <c r="BQ130" s="4">
        <v>0.02</v>
      </c>
      <c r="BR130" s="4">
        <v>0.02</v>
      </c>
      <c r="BS130" s="4">
        <v>0.02</v>
      </c>
      <c r="BT130" s="4">
        <v>0.02</v>
      </c>
      <c r="BU130" s="4">
        <v>0.02</v>
      </c>
      <c r="BV130" s="4">
        <v>0.02</v>
      </c>
      <c r="BW130" s="4">
        <v>0.02</v>
      </c>
      <c r="BX130" s="4">
        <v>0.02</v>
      </c>
      <c r="BY130" s="4">
        <v>0.02</v>
      </c>
      <c r="BZ130" s="4">
        <v>0.02</v>
      </c>
      <c r="CA130" s="4">
        <v>0.02</v>
      </c>
      <c r="CB130" s="4">
        <v>0.02</v>
      </c>
      <c r="CC130" s="4">
        <v>0.02</v>
      </c>
      <c r="CD130" s="4">
        <v>0.02</v>
      </c>
      <c r="CE130" s="4">
        <v>0.02</v>
      </c>
      <c r="CF130" s="4">
        <v>0.02</v>
      </c>
      <c r="CG130" s="4">
        <v>0.02</v>
      </c>
      <c r="CH130" s="4">
        <v>0.02</v>
      </c>
      <c r="CI130" s="4">
        <v>0.02</v>
      </c>
      <c r="CJ130" s="4">
        <v>0.02</v>
      </c>
      <c r="CK130" s="4">
        <v>0.02</v>
      </c>
      <c r="CL130" s="4">
        <v>0.02</v>
      </c>
      <c r="CM130" s="4">
        <v>0.02</v>
      </c>
      <c r="CN130" s="4">
        <v>0.02</v>
      </c>
      <c r="CO130" s="4">
        <v>0.02</v>
      </c>
      <c r="CP130" s="4">
        <v>0.02</v>
      </c>
      <c r="CQ130" s="4">
        <v>0.02</v>
      </c>
      <c r="CR130" s="4">
        <v>0.02</v>
      </c>
      <c r="CS130" s="4">
        <v>0.02</v>
      </c>
      <c r="CT130" s="4">
        <v>0.02</v>
      </c>
      <c r="CU130" s="4">
        <v>0.02</v>
      </c>
      <c r="CV130" s="4">
        <v>0.02</v>
      </c>
      <c r="CW130" s="4">
        <v>0.02</v>
      </c>
    </row>
    <row r="131" spans="1:101" x14ac:dyDescent="0.25">
      <c r="A131" s="1" t="s">
        <v>120</v>
      </c>
      <c r="B131">
        <f t="shared" ref="B131:AG131" si="4">B129/1.1^B128</f>
        <v>90.909090909090907</v>
      </c>
      <c r="C131">
        <f t="shared" si="4"/>
        <v>84.297520661157009</v>
      </c>
      <c r="D131">
        <f t="shared" si="4"/>
        <v>78.166791885800137</v>
      </c>
      <c r="E131">
        <f t="shared" si="4"/>
        <v>72.481934294105571</v>
      </c>
      <c r="F131">
        <f t="shared" si="4"/>
        <v>67.210520890897897</v>
      </c>
      <c r="G131">
        <f t="shared" si="4"/>
        <v>62.322483007923495</v>
      </c>
      <c r="H131">
        <f t="shared" si="4"/>
        <v>57.789938789165411</v>
      </c>
      <c r="I131">
        <f t="shared" si="4"/>
        <v>53.587034149953389</v>
      </c>
      <c r="J131">
        <f t="shared" si="4"/>
        <v>49.689795302684047</v>
      </c>
      <c r="K131">
        <f t="shared" si="4"/>
        <v>46.075992007943384</v>
      </c>
      <c r="L131">
        <f t="shared" si="4"/>
        <v>42.72501077100204</v>
      </c>
      <c r="M131">
        <f t="shared" si="4"/>
        <v>39.617737260383713</v>
      </c>
      <c r="N131">
        <f t="shared" si="4"/>
        <v>36.736447277810356</v>
      </c>
      <c r="O131">
        <f t="shared" si="4"/>
        <v>34.064705657605963</v>
      </c>
      <c r="P131">
        <f t="shared" si="4"/>
        <v>31.587272518870982</v>
      </c>
      <c r="Q131">
        <f t="shared" si="4"/>
        <v>29.290016335680363</v>
      </c>
      <c r="R131">
        <f t="shared" si="4"/>
        <v>27.159833329449068</v>
      </c>
      <c r="S131">
        <f t="shared" si="4"/>
        <v>25.184572723670954</v>
      </c>
      <c r="T131">
        <f t="shared" si="4"/>
        <v>23.3529674346767</v>
      </c>
      <c r="U131">
        <f t="shared" si="4"/>
        <v>21.654569803063847</v>
      </c>
      <c r="V131">
        <f t="shared" si="4"/>
        <v>20.079691999204659</v>
      </c>
      <c r="W131">
        <f t="shared" si="4"/>
        <v>18.619350762898865</v>
      </c>
      <c r="X131">
        <f t="shared" si="4"/>
        <v>17.265216161960762</v>
      </c>
      <c r="Y131">
        <f t="shared" si="4"/>
        <v>16.009564077454527</v>
      </c>
      <c r="Z131">
        <f t="shared" si="4"/>
        <v>14.84523214454874</v>
      </c>
      <c r="AA131">
        <f t="shared" si="4"/>
        <v>13.765578897672468</v>
      </c>
      <c r="AB131">
        <f t="shared" si="4"/>
        <v>12.76444588693265</v>
      </c>
      <c r="AC131">
        <f t="shared" si="4"/>
        <v>11.836122549701184</v>
      </c>
      <c r="AD131">
        <f t="shared" si="4"/>
        <v>10.975313636995644</v>
      </c>
      <c r="AE131">
        <f t="shared" si="4"/>
        <v>10.177109008850504</v>
      </c>
      <c r="AF131">
        <f t="shared" si="4"/>
        <v>9.4369556263886487</v>
      </c>
      <c r="AG131">
        <f t="shared" si="4"/>
        <v>8.7506315808331099</v>
      </c>
      <c r="AH131">
        <f t="shared" ref="AH131:BM131" si="5">AH129/1.1^AH128</f>
        <v>8.1142220113179739</v>
      </c>
      <c r="AI131">
        <f t="shared" si="5"/>
        <v>7.5240967741312126</v>
      </c>
      <c r="AJ131">
        <f t="shared" si="5"/>
        <v>6.9768897360125779</v>
      </c>
      <c r="AK131">
        <f t="shared" si="5"/>
        <v>6.4694795733934827</v>
      </c>
      <c r="AL131">
        <f t="shared" si="5"/>
        <v>5.9989719680557734</v>
      </c>
      <c r="AM131">
        <f t="shared" si="5"/>
        <v>5.5626830976517168</v>
      </c>
      <c r="AN131">
        <f t="shared" si="5"/>
        <v>5.1581243269134092</v>
      </c>
      <c r="AO131">
        <f t="shared" si="5"/>
        <v>4.7829880122287989</v>
      </c>
      <c r="AP131">
        <f t="shared" si="5"/>
        <v>4.4351343386121584</v>
      </c>
      <c r="AQ131">
        <f t="shared" si="5"/>
        <v>4.1125791139858192</v>
      </c>
      <c r="AR131">
        <f t="shared" si="5"/>
        <v>3.8134824511504863</v>
      </c>
      <c r="AS131">
        <f t="shared" si="5"/>
        <v>3.5361382728849966</v>
      </c>
      <c r="AT131">
        <f t="shared" si="5"/>
        <v>3.2789645803115417</v>
      </c>
      <c r="AU131">
        <f t="shared" si="5"/>
        <v>3.0404944290161566</v>
      </c>
      <c r="AV131">
        <f t="shared" si="5"/>
        <v>2.8193675614513451</v>
      </c>
      <c r="AW131">
        <f t="shared" si="5"/>
        <v>2.6143226478912478</v>
      </c>
      <c r="AX131">
        <f t="shared" si="5"/>
        <v>2.4241900916809747</v>
      </c>
      <c r="AY131">
        <f t="shared" si="5"/>
        <v>2.24788535774054</v>
      </c>
      <c r="AZ131">
        <f t="shared" si="5"/>
        <v>2.0844027862685004</v>
      </c>
      <c r="BA131">
        <f t="shared" si="5"/>
        <v>1.9328098563580638</v>
      </c>
      <c r="BB131">
        <f t="shared" si="5"/>
        <v>1.79224186680475</v>
      </c>
      <c r="BC131">
        <f t="shared" si="5"/>
        <v>1.6618970037644045</v>
      </c>
      <c r="BD131">
        <f t="shared" si="5"/>
        <v>1.5410317671269931</v>
      </c>
      <c r="BE131">
        <f t="shared" si="5"/>
        <v>1.4289567295177577</v>
      </c>
      <c r="BF131">
        <f t="shared" si="5"/>
        <v>1.3250326037346478</v>
      </c>
      <c r="BG131">
        <f t="shared" si="5"/>
        <v>1.2286665961903098</v>
      </c>
      <c r="BH131">
        <f t="shared" si="5"/>
        <v>1.1393090255582869</v>
      </c>
      <c r="BI131">
        <f t="shared" si="5"/>
        <v>1.0564501873358663</v>
      </c>
      <c r="BJ131">
        <f t="shared" si="5"/>
        <v>0.97961744643871218</v>
      </c>
      <c r="BK131">
        <f t="shared" si="5"/>
        <v>0.90837254124316935</v>
      </c>
      <c r="BL131">
        <f t="shared" si="5"/>
        <v>0.84230908369821178</v>
      </c>
      <c r="BM131">
        <f t="shared" si="5"/>
        <v>0.78105024124743261</v>
      </c>
      <c r="BN131">
        <f t="shared" ref="BN131:CW131" si="6">BN129/1.1^BN128</f>
        <v>0.72424658733852831</v>
      </c>
      <c r="BO131">
        <f t="shared" si="6"/>
        <v>0.6715741082593627</v>
      </c>
      <c r="BP131">
        <f t="shared" si="6"/>
        <v>0.62273235493140888</v>
      </c>
      <c r="BQ131">
        <f t="shared" si="6"/>
        <v>0.57744272911821559</v>
      </c>
      <c r="BR131">
        <f t="shared" si="6"/>
        <v>0.53544689427325443</v>
      </c>
      <c r="BS131">
        <f t="shared" si="6"/>
        <v>0.49650530196247222</v>
      </c>
      <c r="BT131">
        <f t="shared" si="6"/>
        <v>0.46039582545611057</v>
      </c>
      <c r="BU131">
        <f t="shared" si="6"/>
        <v>0.42691249269566622</v>
      </c>
      <c r="BV131">
        <f t="shared" si="6"/>
        <v>0.39586431140870859</v>
      </c>
      <c r="BW131">
        <f t="shared" si="6"/>
        <v>0.36707417966989347</v>
      </c>
      <c r="BX131">
        <f t="shared" si="6"/>
        <v>0.34037787569390116</v>
      </c>
      <c r="BY131">
        <f t="shared" si="6"/>
        <v>0.31562312109798113</v>
      </c>
      <c r="BZ131">
        <f t="shared" si="6"/>
        <v>0.29266871229085517</v>
      </c>
      <c r="CA131">
        <f t="shared" si="6"/>
        <v>0.27138371503333841</v>
      </c>
      <c r="CB131">
        <f t="shared" si="6"/>
        <v>0.25164671757636836</v>
      </c>
      <c r="CC131">
        <f t="shared" si="6"/>
        <v>0.23334513811626881</v>
      </c>
      <c r="CD131">
        <f t="shared" si="6"/>
        <v>0.21637458261690382</v>
      </c>
      <c r="CE131">
        <f t="shared" si="6"/>
        <v>0.20063824933567445</v>
      </c>
      <c r="CF131">
        <f t="shared" si="6"/>
        <v>0.18604637665671625</v>
      </c>
      <c r="CG131">
        <f t="shared" si="6"/>
        <v>0.17251573108168233</v>
      </c>
      <c r="CH131">
        <f t="shared" si="6"/>
        <v>0.15996913245755998</v>
      </c>
      <c r="CI131">
        <f t="shared" si="6"/>
        <v>0.14833501373337377</v>
      </c>
      <c r="CJ131">
        <f t="shared" si="6"/>
        <v>0.13754701273458295</v>
      </c>
      <c r="CK131">
        <f t="shared" si="6"/>
        <v>0.12754359362661327</v>
      </c>
      <c r="CL131">
        <f t="shared" si="6"/>
        <v>0.1182676959083141</v>
      </c>
      <c r="CM131">
        <f t="shared" si="6"/>
        <v>0.10966640893316397</v>
      </c>
      <c r="CN131">
        <f t="shared" si="6"/>
        <v>0.10169067010166113</v>
      </c>
      <c r="CO131">
        <f t="shared" si="6"/>
        <v>9.4294985003358492E-2</v>
      </c>
      <c r="CP131">
        <f t="shared" si="6"/>
        <v>8.7437167912205141E-2</v>
      </c>
      <c r="CQ131">
        <f t="shared" si="6"/>
        <v>8.1078101154953841E-2</v>
      </c>
      <c r="CR131">
        <f t="shared" si="6"/>
        <v>7.5181511980048119E-2</v>
      </c>
      <c r="CS131">
        <f t="shared" si="6"/>
        <v>6.9713765654226434E-2</v>
      </c>
      <c r="CT131">
        <f t="shared" si="6"/>
        <v>6.4643673606646329E-2</v>
      </c>
      <c r="CU131">
        <f t="shared" si="6"/>
        <v>5.994231552616295E-2</v>
      </c>
      <c r="CV131">
        <f t="shared" si="6"/>
        <v>5.5582874396987454E-2</v>
      </c>
      <c r="CW131">
        <f t="shared" si="6"/>
        <v>5.1540483531751995E-2</v>
      </c>
    </row>
    <row r="133" spans="1:101" x14ac:dyDescent="0.25">
      <c r="A133" t="s">
        <v>88</v>
      </c>
      <c r="J133">
        <f>SUM(B131:CW131)</f>
        <v>1249.3428588349695</v>
      </c>
    </row>
    <row r="135" spans="1:101" x14ac:dyDescent="0.25">
      <c r="A135" t="s">
        <v>121</v>
      </c>
    </row>
    <row r="137" spans="1:101" x14ac:dyDescent="0.25">
      <c r="A137" t="s">
        <v>90</v>
      </c>
      <c r="D137">
        <f>(1+0.02)/(0.1-0.02)</f>
        <v>12.75</v>
      </c>
    </row>
    <row r="138" spans="1:101" x14ac:dyDescent="0.25">
      <c r="A138" t="s">
        <v>92</v>
      </c>
    </row>
    <row r="140" spans="1:101" x14ac:dyDescent="0.25">
      <c r="A140" t="s">
        <v>112</v>
      </c>
    </row>
    <row r="142" spans="1:101" x14ac:dyDescent="0.25">
      <c r="A142" t="s">
        <v>93</v>
      </c>
    </row>
    <row r="144" spans="1:101" ht="18.75" x14ac:dyDescent="0.3">
      <c r="C144" s="9" t="s">
        <v>94</v>
      </c>
      <c r="H144" s="1" t="s">
        <v>127</v>
      </c>
      <c r="M144" s="1" t="s">
        <v>127</v>
      </c>
    </row>
    <row r="145" spans="1:22" x14ac:dyDescent="0.25">
      <c r="C145" s="7">
        <v>0.05</v>
      </c>
      <c r="D145" s="7">
        <v>0.06</v>
      </c>
      <c r="E145" s="7">
        <v>7.0000000000000007E-2</v>
      </c>
      <c r="F145" s="7">
        <v>0.08</v>
      </c>
      <c r="G145" s="7">
        <v>0.09</v>
      </c>
      <c r="H145" s="7">
        <v>0.1</v>
      </c>
      <c r="I145" s="7">
        <v>0.11</v>
      </c>
      <c r="J145" s="7">
        <v>0.12</v>
      </c>
      <c r="K145" s="7">
        <v>0.13</v>
      </c>
      <c r="L145" s="7">
        <v>0.14000000000000001</v>
      </c>
      <c r="M145" s="7">
        <v>0.15</v>
      </c>
      <c r="N145" s="7">
        <v>0.16</v>
      </c>
      <c r="O145" s="7">
        <v>0.17</v>
      </c>
      <c r="P145" s="7">
        <v>0.18</v>
      </c>
      <c r="Q145" s="7">
        <v>0.19</v>
      </c>
      <c r="R145" s="7">
        <v>0.2</v>
      </c>
      <c r="S145" s="4"/>
      <c r="T145" s="4"/>
      <c r="U145" s="4"/>
      <c r="V145" s="4"/>
    </row>
    <row r="146" spans="1:22" x14ac:dyDescent="0.25">
      <c r="B146" s="7">
        <v>0</v>
      </c>
      <c r="C146" s="5">
        <f t="shared" ref="C146:R150" si="7">(1+$B146)/(C$145-$B146)</f>
        <v>20</v>
      </c>
      <c r="D146" s="5">
        <f t="shared" si="7"/>
        <v>16.666666666666668</v>
      </c>
      <c r="E146" s="5">
        <f t="shared" si="7"/>
        <v>14.285714285714285</v>
      </c>
      <c r="F146" s="5">
        <f t="shared" si="7"/>
        <v>12.5</v>
      </c>
      <c r="G146" s="5">
        <f t="shared" si="7"/>
        <v>11.111111111111111</v>
      </c>
      <c r="H146" s="6">
        <f t="shared" si="7"/>
        <v>10</v>
      </c>
      <c r="I146" s="5">
        <f t="shared" si="7"/>
        <v>9.0909090909090917</v>
      </c>
      <c r="J146" s="5">
        <f t="shared" si="7"/>
        <v>8.3333333333333339</v>
      </c>
      <c r="K146" s="5">
        <f t="shared" si="7"/>
        <v>7.6923076923076916</v>
      </c>
      <c r="L146" s="5">
        <f t="shared" si="7"/>
        <v>7.1428571428571423</v>
      </c>
      <c r="M146" s="6">
        <f t="shared" si="7"/>
        <v>6.666666666666667</v>
      </c>
      <c r="N146" s="5">
        <f t="shared" si="7"/>
        <v>6.25</v>
      </c>
      <c r="O146" s="5">
        <f t="shared" si="7"/>
        <v>5.8823529411764701</v>
      </c>
      <c r="P146" s="5">
        <f t="shared" si="7"/>
        <v>5.5555555555555554</v>
      </c>
      <c r="Q146" s="5">
        <f t="shared" si="7"/>
        <v>5.2631578947368425</v>
      </c>
      <c r="R146" s="5">
        <f t="shared" si="7"/>
        <v>5</v>
      </c>
    </row>
    <row r="147" spans="1:22" x14ac:dyDescent="0.25">
      <c r="B147" s="7">
        <v>0.01</v>
      </c>
      <c r="C147" s="5">
        <f t="shared" si="7"/>
        <v>25.25</v>
      </c>
      <c r="D147" s="5">
        <f t="shared" si="7"/>
        <v>20.200000000000003</v>
      </c>
      <c r="E147" s="5">
        <f t="shared" si="7"/>
        <v>16.833333333333332</v>
      </c>
      <c r="F147" s="5">
        <f t="shared" si="7"/>
        <v>14.428571428571427</v>
      </c>
      <c r="G147" s="5">
        <f t="shared" si="7"/>
        <v>12.625</v>
      </c>
      <c r="H147" s="6">
        <f t="shared" si="7"/>
        <v>11.222222222222221</v>
      </c>
      <c r="I147" s="5">
        <f t="shared" si="7"/>
        <v>10.1</v>
      </c>
      <c r="J147" s="5">
        <f t="shared" si="7"/>
        <v>9.1818181818181817</v>
      </c>
      <c r="K147" s="5">
        <f t="shared" si="7"/>
        <v>8.4166666666666661</v>
      </c>
      <c r="L147" s="5">
        <f t="shared" si="7"/>
        <v>7.7692307692307692</v>
      </c>
      <c r="M147" s="6">
        <f t="shared" si="7"/>
        <v>7.2142857142857153</v>
      </c>
      <c r="N147" s="5">
        <f t="shared" si="7"/>
        <v>6.7333333333333334</v>
      </c>
      <c r="O147" s="5">
        <f t="shared" si="7"/>
        <v>6.3125</v>
      </c>
      <c r="P147" s="5">
        <f t="shared" si="7"/>
        <v>5.9411764705882355</v>
      </c>
      <c r="Q147" s="5">
        <f t="shared" si="7"/>
        <v>5.6111111111111116</v>
      </c>
      <c r="R147" s="5">
        <f t="shared" si="7"/>
        <v>5.3157894736842106</v>
      </c>
    </row>
    <row r="148" spans="1:22" ht="18.75" x14ac:dyDescent="0.3">
      <c r="A148" s="10" t="s">
        <v>95</v>
      </c>
      <c r="B148" s="7">
        <v>0.02</v>
      </c>
      <c r="C148" s="5">
        <f t="shared" si="7"/>
        <v>34</v>
      </c>
      <c r="D148" s="5">
        <f t="shared" si="7"/>
        <v>25.500000000000004</v>
      </c>
      <c r="E148" s="5">
        <f t="shared" si="7"/>
        <v>20.399999999999999</v>
      </c>
      <c r="F148" s="5">
        <f t="shared" si="7"/>
        <v>17</v>
      </c>
      <c r="G148" s="5">
        <f t="shared" si="7"/>
        <v>14.571428571428573</v>
      </c>
      <c r="H148" s="6">
        <f t="shared" si="7"/>
        <v>12.75</v>
      </c>
      <c r="I148" s="5">
        <f t="shared" si="7"/>
        <v>11.333333333333334</v>
      </c>
      <c r="J148" s="5">
        <f t="shared" si="7"/>
        <v>10.200000000000001</v>
      </c>
      <c r="K148" s="5">
        <f t="shared" si="7"/>
        <v>9.2727272727272734</v>
      </c>
      <c r="L148" s="5">
        <f t="shared" si="7"/>
        <v>8.5</v>
      </c>
      <c r="M148" s="6">
        <f t="shared" si="7"/>
        <v>7.8461538461538458</v>
      </c>
      <c r="N148" s="5">
        <f t="shared" si="7"/>
        <v>7.2857142857142856</v>
      </c>
      <c r="O148" s="5">
        <f t="shared" si="7"/>
        <v>6.7999999999999989</v>
      </c>
      <c r="P148" s="5">
        <f t="shared" si="7"/>
        <v>6.375</v>
      </c>
      <c r="Q148" s="5">
        <f t="shared" si="7"/>
        <v>6</v>
      </c>
      <c r="R148" s="5">
        <f t="shared" si="7"/>
        <v>5.6666666666666661</v>
      </c>
    </row>
    <row r="149" spans="1:22" x14ac:dyDescent="0.25">
      <c r="B149" s="7">
        <v>0.03</v>
      </c>
      <c r="C149" s="5">
        <f t="shared" si="7"/>
        <v>51.499999999999993</v>
      </c>
      <c r="D149" s="5">
        <f t="shared" si="7"/>
        <v>34.333333333333336</v>
      </c>
      <c r="E149" s="5">
        <f t="shared" si="7"/>
        <v>25.749999999999996</v>
      </c>
      <c r="F149" s="5">
        <f t="shared" si="7"/>
        <v>20.599999999999998</v>
      </c>
      <c r="G149" s="5">
        <f t="shared" si="7"/>
        <v>17.166666666666668</v>
      </c>
      <c r="H149" s="6">
        <f t="shared" si="7"/>
        <v>14.714285714285714</v>
      </c>
      <c r="I149" s="5">
        <f t="shared" si="7"/>
        <v>12.875</v>
      </c>
      <c r="J149" s="5">
        <f t="shared" si="7"/>
        <v>11.444444444444445</v>
      </c>
      <c r="K149" s="5">
        <f t="shared" si="7"/>
        <v>10.299999999999999</v>
      </c>
      <c r="L149" s="5">
        <f t="shared" si="7"/>
        <v>9.3636363636363633</v>
      </c>
      <c r="M149" s="6">
        <f t="shared" si="7"/>
        <v>8.5833333333333339</v>
      </c>
      <c r="N149" s="5">
        <f t="shared" si="7"/>
        <v>7.9230769230769234</v>
      </c>
      <c r="O149" s="5">
        <f t="shared" si="7"/>
        <v>7.3571428571428568</v>
      </c>
      <c r="P149" s="5">
        <f t="shared" si="7"/>
        <v>6.8666666666666671</v>
      </c>
      <c r="Q149" s="5">
        <f t="shared" si="7"/>
        <v>6.4375</v>
      </c>
      <c r="R149" s="5">
        <f t="shared" si="7"/>
        <v>6.0588235294117645</v>
      </c>
    </row>
    <row r="150" spans="1:22" x14ac:dyDescent="0.25">
      <c r="B150" s="7">
        <v>0.04</v>
      </c>
      <c r="C150" s="5">
        <f t="shared" si="7"/>
        <v>103.99999999999999</v>
      </c>
      <c r="D150" s="5">
        <f t="shared" si="7"/>
        <v>52.000000000000007</v>
      </c>
      <c r="E150" s="5">
        <f t="shared" si="7"/>
        <v>34.666666666666664</v>
      </c>
      <c r="F150" s="5">
        <f t="shared" si="7"/>
        <v>26</v>
      </c>
      <c r="G150" s="5">
        <f t="shared" si="7"/>
        <v>20.8</v>
      </c>
      <c r="H150" s="6">
        <f t="shared" si="7"/>
        <v>17.333333333333332</v>
      </c>
      <c r="I150" s="5">
        <f t="shared" si="7"/>
        <v>14.857142857142856</v>
      </c>
      <c r="J150" s="5">
        <f t="shared" si="7"/>
        <v>13.000000000000002</v>
      </c>
      <c r="K150" s="5">
        <f t="shared" si="7"/>
        <v>11.555555555555557</v>
      </c>
      <c r="L150" s="5">
        <f t="shared" si="7"/>
        <v>10.4</v>
      </c>
      <c r="M150" s="6">
        <f t="shared" si="7"/>
        <v>9.4545454545454568</v>
      </c>
      <c r="N150" s="5">
        <f t="shared" si="7"/>
        <v>8.6666666666666679</v>
      </c>
      <c r="O150" s="5">
        <f t="shared" si="7"/>
        <v>8</v>
      </c>
      <c r="P150" s="5">
        <f t="shared" si="7"/>
        <v>7.4285714285714297</v>
      </c>
      <c r="Q150" s="5">
        <f t="shared" si="7"/>
        <v>6.9333333333333336</v>
      </c>
      <c r="R150" s="5">
        <f t="shared" si="7"/>
        <v>6.5</v>
      </c>
    </row>
    <row r="151" spans="1:22" x14ac:dyDescent="0.25">
      <c r="B151" s="7">
        <v>0.05</v>
      </c>
      <c r="C151" s="5"/>
      <c r="D151" s="5">
        <f t="shared" ref="D151:R151" si="8">(1+$B151)/(D$145-$B151)</f>
        <v>105.00000000000006</v>
      </c>
      <c r="E151" s="5">
        <f t="shared" si="8"/>
        <v>52.499999999999993</v>
      </c>
      <c r="F151" s="5">
        <f t="shared" si="8"/>
        <v>35</v>
      </c>
      <c r="G151" s="5">
        <f t="shared" si="8"/>
        <v>26.250000000000004</v>
      </c>
      <c r="H151" s="6">
        <f t="shared" si="8"/>
        <v>21</v>
      </c>
      <c r="I151" s="5">
        <f t="shared" si="8"/>
        <v>17.5</v>
      </c>
      <c r="J151" s="5">
        <f t="shared" si="8"/>
        <v>15.000000000000002</v>
      </c>
      <c r="K151" s="5">
        <f t="shared" si="8"/>
        <v>13.125</v>
      </c>
      <c r="L151" s="5">
        <f t="shared" si="8"/>
        <v>11.666666666666666</v>
      </c>
      <c r="M151" s="6">
        <f t="shared" si="8"/>
        <v>10.500000000000002</v>
      </c>
      <c r="N151" s="5">
        <f t="shared" si="8"/>
        <v>9.545454545454545</v>
      </c>
      <c r="O151" s="5">
        <f t="shared" si="8"/>
        <v>8.75</v>
      </c>
      <c r="P151" s="5">
        <f t="shared" si="8"/>
        <v>8.0769230769230766</v>
      </c>
      <c r="Q151" s="5">
        <f t="shared" si="8"/>
        <v>7.5</v>
      </c>
      <c r="R151" s="5">
        <f t="shared" si="8"/>
        <v>6.9999999999999991</v>
      </c>
    </row>
    <row r="152" spans="1:22" x14ac:dyDescent="0.25">
      <c r="B152" s="7">
        <v>0.06</v>
      </c>
      <c r="C152" s="5"/>
      <c r="D152" s="5"/>
      <c r="E152" s="5">
        <f t="shared" ref="E152:R152" si="9">(1+$B152)/(E$145-$B152)</f>
        <v>105.99999999999991</v>
      </c>
      <c r="F152" s="5">
        <f t="shared" si="9"/>
        <v>52.999999999999993</v>
      </c>
      <c r="G152" s="5">
        <f t="shared" si="9"/>
        <v>35.333333333333336</v>
      </c>
      <c r="H152" s="6">
        <f t="shared" si="9"/>
        <v>26.499999999999996</v>
      </c>
      <c r="I152" s="5">
        <f t="shared" si="9"/>
        <v>21.2</v>
      </c>
      <c r="J152" s="5">
        <f t="shared" si="9"/>
        <v>17.666666666666668</v>
      </c>
      <c r="K152" s="5">
        <f t="shared" si="9"/>
        <v>15.142857142857142</v>
      </c>
      <c r="L152" s="5">
        <f t="shared" si="9"/>
        <v>13.249999999999998</v>
      </c>
      <c r="M152" s="6">
        <f t="shared" si="9"/>
        <v>11.777777777777779</v>
      </c>
      <c r="N152" s="5">
        <f t="shared" si="9"/>
        <v>10.6</v>
      </c>
      <c r="O152" s="5">
        <f t="shared" si="9"/>
        <v>9.6363636363636349</v>
      </c>
      <c r="P152" s="5">
        <f t="shared" si="9"/>
        <v>8.8333333333333339</v>
      </c>
      <c r="Q152" s="5">
        <f t="shared" si="9"/>
        <v>8.1538461538461533</v>
      </c>
      <c r="R152" s="5">
        <f t="shared" si="9"/>
        <v>7.5714285714285712</v>
      </c>
    </row>
    <row r="153" spans="1:22" x14ac:dyDescent="0.25">
      <c r="B153" s="7">
        <v>7.0000000000000007E-2</v>
      </c>
      <c r="C153" s="5"/>
      <c r="D153" s="5"/>
      <c r="E153" s="5"/>
      <c r="F153" s="5">
        <f t="shared" ref="F153:R153" si="10">(1+$B153)/(F$145-$B153)</f>
        <v>107.00000000000006</v>
      </c>
      <c r="G153" s="5">
        <f t="shared" si="10"/>
        <v>53.500000000000028</v>
      </c>
      <c r="H153" s="6">
        <f t="shared" si="10"/>
        <v>35.666666666666671</v>
      </c>
      <c r="I153" s="5">
        <f t="shared" si="10"/>
        <v>26.750000000000007</v>
      </c>
      <c r="J153" s="5">
        <f t="shared" si="10"/>
        <v>21.400000000000006</v>
      </c>
      <c r="K153" s="5">
        <f t="shared" si="10"/>
        <v>17.833333333333336</v>
      </c>
      <c r="L153" s="5">
        <f t="shared" si="10"/>
        <v>15.285714285714285</v>
      </c>
      <c r="M153" s="6">
        <f t="shared" si="10"/>
        <v>13.375000000000004</v>
      </c>
      <c r="N153" s="5">
        <f t="shared" si="10"/>
        <v>11.888888888888889</v>
      </c>
      <c r="O153" s="5">
        <f t="shared" si="10"/>
        <v>10.7</v>
      </c>
      <c r="P153" s="5">
        <f t="shared" si="10"/>
        <v>9.7272727272727284</v>
      </c>
      <c r="Q153" s="5">
        <f t="shared" si="10"/>
        <v>8.9166666666666679</v>
      </c>
      <c r="R153" s="5">
        <f t="shared" si="10"/>
        <v>8.2307692307692317</v>
      </c>
    </row>
    <row r="154" spans="1:22" x14ac:dyDescent="0.25">
      <c r="B154" s="7">
        <v>0.08</v>
      </c>
      <c r="C154" s="5"/>
      <c r="D154" s="5"/>
      <c r="E154" s="5"/>
      <c r="F154" s="5"/>
      <c r="G154" s="5">
        <f t="shared" ref="G154:R154" si="11">(1+$B154)/(G$145-$B154)</f>
        <v>108.00000000000006</v>
      </c>
      <c r="H154" s="6">
        <f t="shared" si="11"/>
        <v>53.999999999999993</v>
      </c>
      <c r="I154" s="5">
        <f t="shared" si="11"/>
        <v>36.000000000000007</v>
      </c>
      <c r="J154" s="5">
        <f t="shared" si="11"/>
        <v>27.000000000000007</v>
      </c>
      <c r="K154" s="5">
        <f t="shared" si="11"/>
        <v>21.6</v>
      </c>
      <c r="L154" s="5">
        <f t="shared" si="11"/>
        <v>17.999999999999996</v>
      </c>
      <c r="M154" s="6">
        <f t="shared" si="11"/>
        <v>15.428571428571431</v>
      </c>
      <c r="N154" s="5">
        <f t="shared" si="11"/>
        <v>13.5</v>
      </c>
      <c r="O154" s="5">
        <f t="shared" si="11"/>
        <v>12</v>
      </c>
      <c r="P154" s="5">
        <f t="shared" si="11"/>
        <v>10.800000000000002</v>
      </c>
      <c r="Q154" s="5">
        <f t="shared" si="11"/>
        <v>9.8181818181818183</v>
      </c>
      <c r="R154" s="5">
        <f t="shared" si="11"/>
        <v>9</v>
      </c>
    </row>
    <row r="155" spans="1:22" x14ac:dyDescent="0.25">
      <c r="B155" s="7">
        <v>0.09</v>
      </c>
      <c r="C155" s="5"/>
      <c r="D155" s="5"/>
      <c r="E155" s="5"/>
      <c r="F155" s="5"/>
      <c r="G155" s="5"/>
      <c r="H155" s="6">
        <f t="shared" ref="H155:R155" si="12">(1+$B155)/(H$145-$B155)</f>
        <v>108.99999999999991</v>
      </c>
      <c r="I155" s="5">
        <f t="shared" si="12"/>
        <v>54.499999999999993</v>
      </c>
      <c r="J155" s="5">
        <f t="shared" si="12"/>
        <v>36.333333333333336</v>
      </c>
      <c r="K155" s="5">
        <f t="shared" si="12"/>
        <v>27.249999999999996</v>
      </c>
      <c r="L155" s="5">
        <f t="shared" si="12"/>
        <v>21.799999999999994</v>
      </c>
      <c r="M155" s="6">
        <f t="shared" si="12"/>
        <v>18.166666666666668</v>
      </c>
      <c r="N155" s="5">
        <f t="shared" si="12"/>
        <v>15.571428571428571</v>
      </c>
      <c r="O155" s="5">
        <f t="shared" si="12"/>
        <v>13.624999999999998</v>
      </c>
      <c r="P155" s="5">
        <f t="shared" si="12"/>
        <v>12.111111111111112</v>
      </c>
      <c r="Q155" s="5">
        <f t="shared" si="12"/>
        <v>10.9</v>
      </c>
      <c r="R155" s="5">
        <f t="shared" si="12"/>
        <v>9.9090909090909083</v>
      </c>
    </row>
    <row r="156" spans="1:22" x14ac:dyDescent="0.25">
      <c r="B156" s="7">
        <v>0.1</v>
      </c>
      <c r="C156" s="5"/>
      <c r="D156" s="5"/>
      <c r="E156" s="5"/>
      <c r="F156" s="5"/>
      <c r="G156" s="5"/>
      <c r="H156" s="6"/>
      <c r="I156" s="5">
        <f t="shared" ref="I156:R156" si="13">(1+$B156)/(I$145-$B156)</f>
        <v>110.00000000000006</v>
      </c>
      <c r="J156" s="5">
        <f t="shared" si="13"/>
        <v>55.000000000000028</v>
      </c>
      <c r="K156" s="5">
        <f t="shared" si="13"/>
        <v>36.666666666666671</v>
      </c>
      <c r="L156" s="5">
        <f t="shared" si="13"/>
        <v>27.499999999999996</v>
      </c>
      <c r="M156" s="6">
        <f t="shared" si="13"/>
        <v>22.000000000000007</v>
      </c>
      <c r="N156" s="5">
        <f t="shared" si="13"/>
        <v>18.333333333333336</v>
      </c>
      <c r="O156" s="5">
        <f t="shared" si="13"/>
        <v>15.714285714285714</v>
      </c>
      <c r="P156" s="5">
        <f t="shared" si="13"/>
        <v>13.750000000000004</v>
      </c>
      <c r="Q156" s="5">
        <f t="shared" si="13"/>
        <v>12.222222222222223</v>
      </c>
      <c r="R156" s="5">
        <f t="shared" si="13"/>
        <v>11</v>
      </c>
    </row>
    <row r="157" spans="1:22" x14ac:dyDescent="0.25">
      <c r="B157" s="7">
        <v>0.11</v>
      </c>
      <c r="C157" s="5"/>
      <c r="D157" s="5"/>
      <c r="E157" s="5"/>
      <c r="F157" s="5"/>
      <c r="G157" s="5"/>
      <c r="H157" s="6"/>
      <c r="I157" s="5"/>
      <c r="J157" s="5">
        <f t="shared" ref="J157:R157" si="14">(1+$B157)/(J$145-$B157)</f>
        <v>111.00000000000007</v>
      </c>
      <c r="K157" s="5">
        <f t="shared" si="14"/>
        <v>55.499999999999993</v>
      </c>
      <c r="L157" s="5">
        <f t="shared" si="14"/>
        <v>36.999999999999986</v>
      </c>
      <c r="M157" s="6">
        <f t="shared" si="14"/>
        <v>27.750000000000007</v>
      </c>
      <c r="N157" s="5">
        <f t="shared" si="14"/>
        <v>22.2</v>
      </c>
      <c r="O157" s="5">
        <f t="shared" si="14"/>
        <v>18.499999999999996</v>
      </c>
      <c r="P157" s="5">
        <f t="shared" si="14"/>
        <v>15.857142857142859</v>
      </c>
      <c r="Q157" s="5">
        <f t="shared" si="14"/>
        <v>13.875000000000002</v>
      </c>
      <c r="R157" s="5">
        <f t="shared" si="14"/>
        <v>12.333333333333332</v>
      </c>
    </row>
    <row r="158" spans="1:22" x14ac:dyDescent="0.25">
      <c r="B158" s="7">
        <v>0.12</v>
      </c>
      <c r="C158" s="5"/>
      <c r="D158" s="5"/>
      <c r="E158" s="5"/>
      <c r="F158" s="5"/>
      <c r="G158" s="5"/>
      <c r="H158" s="6"/>
      <c r="I158" s="5"/>
      <c r="J158" s="5"/>
      <c r="K158" s="5">
        <f t="shared" ref="K158:R158" si="15">(1+$B158)/(K$145-$B158)</f>
        <v>111.99999999999991</v>
      </c>
      <c r="L158" s="5">
        <f t="shared" si="15"/>
        <v>55.999999999999957</v>
      </c>
      <c r="M158" s="6">
        <f t="shared" si="15"/>
        <v>37.333333333333336</v>
      </c>
      <c r="N158" s="5">
        <f t="shared" si="15"/>
        <v>27.999999999999996</v>
      </c>
      <c r="O158" s="5">
        <f t="shared" si="15"/>
        <v>22.399999999999995</v>
      </c>
      <c r="P158" s="5">
        <f t="shared" si="15"/>
        <v>18.666666666666668</v>
      </c>
      <c r="Q158" s="5">
        <f t="shared" si="15"/>
        <v>16</v>
      </c>
      <c r="R158" s="5">
        <f t="shared" si="15"/>
        <v>13.999999999999998</v>
      </c>
    </row>
    <row r="159" spans="1:22" x14ac:dyDescent="0.25">
      <c r="B159" s="7">
        <v>0.13</v>
      </c>
      <c r="C159" s="5"/>
      <c r="D159" s="5"/>
      <c r="E159" s="5"/>
      <c r="F159" s="5"/>
      <c r="G159" s="5"/>
      <c r="H159" s="6"/>
      <c r="I159" s="5"/>
      <c r="J159" s="5"/>
      <c r="K159" s="5"/>
      <c r="L159" s="5">
        <f t="shared" ref="L159:R159" si="16">(1+$B159)/(L$145-$B159)</f>
        <v>112.99999999999989</v>
      </c>
      <c r="M159" s="6">
        <f t="shared" si="16"/>
        <v>56.500000000000021</v>
      </c>
      <c r="N159" s="5">
        <f t="shared" si="16"/>
        <v>37.666666666666664</v>
      </c>
      <c r="O159" s="5">
        <f t="shared" si="16"/>
        <v>28.249999999999993</v>
      </c>
      <c r="P159" s="5">
        <f t="shared" si="16"/>
        <v>22.6</v>
      </c>
      <c r="Q159" s="5">
        <f t="shared" si="16"/>
        <v>18.833333333333332</v>
      </c>
      <c r="R159" s="5">
        <f t="shared" si="16"/>
        <v>16.142857142857139</v>
      </c>
    </row>
    <row r="160" spans="1:22" x14ac:dyDescent="0.25">
      <c r="B160" s="7">
        <v>0.14000000000000001</v>
      </c>
      <c r="C160" s="5"/>
      <c r="D160" s="5"/>
      <c r="E160" s="5"/>
      <c r="F160" s="5"/>
      <c r="G160" s="5"/>
      <c r="H160" s="6"/>
      <c r="I160" s="5"/>
      <c r="J160" s="5"/>
      <c r="K160" s="5"/>
      <c r="L160" s="5"/>
      <c r="M160" s="6">
        <f t="shared" ref="M160:R160" si="17">(1+$B160)/(M$145-$B160)</f>
        <v>114.00000000000023</v>
      </c>
      <c r="N160" s="5">
        <f t="shared" si="17"/>
        <v>57.000000000000036</v>
      </c>
      <c r="O160" s="5">
        <f t="shared" si="17"/>
        <v>38.000000000000007</v>
      </c>
      <c r="P160" s="5">
        <f t="shared" si="17"/>
        <v>28.500000000000018</v>
      </c>
      <c r="Q160" s="5">
        <f t="shared" si="17"/>
        <v>22.800000000000008</v>
      </c>
      <c r="R160" s="5">
        <f t="shared" si="17"/>
        <v>19.000000000000004</v>
      </c>
    </row>
    <row r="161" spans="1:18" x14ac:dyDescent="0.25">
      <c r="B161" s="7">
        <v>0.15</v>
      </c>
      <c r="C161" s="5"/>
      <c r="D161" s="5"/>
      <c r="E161" s="5"/>
      <c r="F161" s="5"/>
      <c r="G161" s="5"/>
      <c r="H161" s="6"/>
      <c r="I161" s="5"/>
      <c r="J161" s="5"/>
      <c r="K161" s="5"/>
      <c r="L161" s="5"/>
      <c r="M161" s="6"/>
      <c r="N161" s="5">
        <f>(1+$B161)/(N$145-$B161)</f>
        <v>114.99999999999989</v>
      </c>
      <c r="O161" s="5">
        <f>(1+$B161)/(O$145-$B161)</f>
        <v>57.499999999999943</v>
      </c>
      <c r="P161" s="5">
        <f>(1+$B161)/(P$145-$B161)</f>
        <v>38.333333333333329</v>
      </c>
      <c r="Q161" s="5">
        <f>(1+$B161)/(Q$145-$B161)</f>
        <v>28.749999999999993</v>
      </c>
      <c r="R161" s="5">
        <f>(1+$B161)/(R$145-$B161)</f>
        <v>22.999999999999989</v>
      </c>
    </row>
    <row r="162" spans="1:18" x14ac:dyDescent="0.25">
      <c r="B162" s="7">
        <v>0.16</v>
      </c>
      <c r="C162" s="5"/>
      <c r="D162" s="5"/>
      <c r="E162" s="5"/>
      <c r="F162" s="5"/>
      <c r="G162" s="5"/>
      <c r="H162" s="6"/>
      <c r="I162" s="5"/>
      <c r="J162" s="5"/>
      <c r="K162" s="5"/>
      <c r="L162" s="5"/>
      <c r="M162" s="6"/>
      <c r="N162" s="5"/>
      <c r="O162" s="5">
        <f>(1+$B162)/(O$145-$B162)</f>
        <v>115.99999999999989</v>
      </c>
      <c r="P162" s="5">
        <f>(1+$B162)/(P$145-$B162)</f>
        <v>58.000000000000028</v>
      </c>
      <c r="Q162" s="5">
        <f>(1+$B162)/(Q$145-$B162)</f>
        <v>38.666666666666664</v>
      </c>
      <c r="R162" s="5">
        <f>(1+$B162)/(R$145-$B162)</f>
        <v>28.999999999999993</v>
      </c>
    </row>
    <row r="163" spans="1:18" x14ac:dyDescent="0.25">
      <c r="B163" s="7">
        <v>0.17</v>
      </c>
      <c r="C163" s="5"/>
      <c r="D163" s="5"/>
      <c r="E163" s="5"/>
      <c r="F163" s="5"/>
      <c r="G163" s="5"/>
      <c r="H163" s="6"/>
      <c r="I163" s="5"/>
      <c r="J163" s="5"/>
      <c r="K163" s="5"/>
      <c r="L163" s="5"/>
      <c r="M163" s="6"/>
      <c r="N163" s="5"/>
      <c r="O163" s="5"/>
      <c r="P163" s="5">
        <f>(1+$B163)/(P$145-$B163)</f>
        <v>117.00000000000021</v>
      </c>
      <c r="Q163" s="5">
        <f>(1+$B163)/(Q$145-$B163)</f>
        <v>58.500000000000028</v>
      </c>
      <c r="R163" s="5">
        <f>(1+$B163)/(R$145-$B163)</f>
        <v>39</v>
      </c>
    </row>
    <row r="164" spans="1:18" x14ac:dyDescent="0.25">
      <c r="B164" s="7">
        <v>0.18</v>
      </c>
      <c r="C164" s="5"/>
      <c r="D164" s="5"/>
      <c r="E164" s="5"/>
      <c r="F164" s="5"/>
      <c r="G164" s="5"/>
      <c r="H164" s="6"/>
      <c r="I164" s="5"/>
      <c r="J164" s="5"/>
      <c r="K164" s="5"/>
      <c r="L164" s="5"/>
      <c r="M164" s="6"/>
      <c r="N164" s="5"/>
      <c r="O164" s="5"/>
      <c r="P164" s="5"/>
      <c r="Q164" s="5">
        <f>(1+$B164)/(Q$145-$B164)</f>
        <v>117.99999999999989</v>
      </c>
      <c r="R164" s="5">
        <f>(1+$B164)/(R$145-$B164)</f>
        <v>58.999999999999943</v>
      </c>
    </row>
    <row r="165" spans="1:18" x14ac:dyDescent="0.25">
      <c r="B165" s="7">
        <v>0.19</v>
      </c>
      <c r="C165" s="5"/>
      <c r="D165" s="5"/>
      <c r="E165" s="5"/>
      <c r="F165" s="5"/>
      <c r="G165" s="5"/>
      <c r="H165" s="6"/>
      <c r="I165" s="5"/>
      <c r="J165" s="5"/>
      <c r="K165" s="5"/>
      <c r="L165" s="5"/>
      <c r="M165" s="6"/>
      <c r="N165" s="5"/>
      <c r="O165" s="5"/>
      <c r="P165" s="5"/>
      <c r="Q165" s="5"/>
      <c r="R165" s="5">
        <f>(1+$B165)/(R$145-$B165)</f>
        <v>118.99999999999989</v>
      </c>
    </row>
    <row r="166" spans="1:18" x14ac:dyDescent="0.25">
      <c r="B166" s="7">
        <v>0.2</v>
      </c>
      <c r="C166" s="5"/>
      <c r="D166" s="5"/>
      <c r="E166" s="5"/>
      <c r="F166" s="5"/>
      <c r="G166" s="5"/>
      <c r="H166" s="6"/>
      <c r="I166" s="5"/>
      <c r="J166" s="5"/>
      <c r="K166" s="5"/>
      <c r="L166" s="5"/>
      <c r="M166" s="6"/>
      <c r="N166" s="5"/>
      <c r="O166" s="5"/>
      <c r="P166" s="5"/>
      <c r="Q166" s="5"/>
      <c r="R166" s="5"/>
    </row>
    <row r="169" spans="1:18" x14ac:dyDescent="0.25">
      <c r="A169" t="s">
        <v>96</v>
      </c>
    </row>
    <row r="170" spans="1:18" x14ac:dyDescent="0.25">
      <c r="A170" t="s">
        <v>128</v>
      </c>
    </row>
    <row r="171" spans="1:18" x14ac:dyDescent="0.25">
      <c r="A171" t="s">
        <v>97</v>
      </c>
    </row>
    <row r="173" spans="1:18" x14ac:dyDescent="0.25">
      <c r="A173" s="1" t="s">
        <v>118</v>
      </c>
    </row>
    <row r="174" spans="1:18" x14ac:dyDescent="0.25">
      <c r="A174" t="s">
        <v>98</v>
      </c>
    </row>
    <row r="175" spans="1:18" x14ac:dyDescent="0.25">
      <c r="A175" t="s">
        <v>101</v>
      </c>
    </row>
    <row r="176" spans="1:18" x14ac:dyDescent="0.25">
      <c r="A176" s="3" t="s">
        <v>99</v>
      </c>
    </row>
    <row r="177" spans="1:121" x14ac:dyDescent="0.25">
      <c r="B177">
        <v>1</v>
      </c>
      <c r="C177">
        <v>2</v>
      </c>
      <c r="D177">
        <v>3</v>
      </c>
      <c r="E177">
        <v>4</v>
      </c>
      <c r="F177">
        <v>5</v>
      </c>
      <c r="G177">
        <v>6</v>
      </c>
      <c r="H177">
        <v>7</v>
      </c>
      <c r="I177">
        <v>8</v>
      </c>
      <c r="J177">
        <v>9</v>
      </c>
      <c r="K177">
        <v>10</v>
      </c>
      <c r="L177">
        <v>11</v>
      </c>
      <c r="M177">
        <v>12</v>
      </c>
      <c r="N177">
        <v>13</v>
      </c>
      <c r="O177">
        <v>14</v>
      </c>
      <c r="P177">
        <v>15</v>
      </c>
      <c r="Q177">
        <v>16</v>
      </c>
      <c r="R177">
        <v>17</v>
      </c>
      <c r="S177">
        <v>18</v>
      </c>
      <c r="T177">
        <v>19</v>
      </c>
      <c r="U177">
        <v>20</v>
      </c>
      <c r="V177">
        <v>21</v>
      </c>
      <c r="W177">
        <v>22</v>
      </c>
      <c r="X177">
        <v>23</v>
      </c>
      <c r="Y177">
        <v>24</v>
      </c>
      <c r="Z177">
        <v>25</v>
      </c>
      <c r="AA177">
        <v>26</v>
      </c>
      <c r="AB177">
        <v>27</v>
      </c>
      <c r="AC177">
        <v>28</v>
      </c>
      <c r="AD177">
        <v>29</v>
      </c>
      <c r="AE177">
        <v>30</v>
      </c>
      <c r="AF177">
        <v>31</v>
      </c>
      <c r="AG177">
        <v>32</v>
      </c>
      <c r="AH177">
        <v>33</v>
      </c>
      <c r="AI177">
        <v>34</v>
      </c>
      <c r="AJ177">
        <v>35</v>
      </c>
      <c r="AK177">
        <v>36</v>
      </c>
      <c r="AL177">
        <v>37</v>
      </c>
      <c r="AM177">
        <v>38</v>
      </c>
      <c r="AN177">
        <v>39</v>
      </c>
      <c r="AO177">
        <v>40</v>
      </c>
      <c r="AP177">
        <v>41</v>
      </c>
      <c r="AQ177">
        <v>42</v>
      </c>
      <c r="AR177">
        <v>43</v>
      </c>
      <c r="AS177">
        <v>44</v>
      </c>
      <c r="AT177">
        <v>45</v>
      </c>
      <c r="AU177">
        <v>46</v>
      </c>
      <c r="AV177">
        <v>47</v>
      </c>
      <c r="AW177">
        <v>48</v>
      </c>
      <c r="AX177">
        <v>49</v>
      </c>
      <c r="AY177">
        <v>50</v>
      </c>
      <c r="AZ177">
        <v>51</v>
      </c>
      <c r="BA177">
        <v>52</v>
      </c>
      <c r="BB177">
        <v>53</v>
      </c>
      <c r="BC177">
        <v>54</v>
      </c>
      <c r="BD177">
        <v>55</v>
      </c>
      <c r="BE177">
        <v>56</v>
      </c>
      <c r="BF177">
        <v>57</v>
      </c>
      <c r="BG177">
        <v>58</v>
      </c>
      <c r="BH177">
        <v>59</v>
      </c>
      <c r="BI177">
        <v>60</v>
      </c>
      <c r="BJ177">
        <v>61</v>
      </c>
      <c r="BK177">
        <v>62</v>
      </c>
      <c r="BL177">
        <v>63</v>
      </c>
      <c r="BM177">
        <v>64</v>
      </c>
      <c r="BN177">
        <v>65</v>
      </c>
      <c r="BO177">
        <v>66</v>
      </c>
      <c r="BP177">
        <v>67</v>
      </c>
      <c r="BQ177">
        <v>68</v>
      </c>
      <c r="BR177">
        <v>69</v>
      </c>
      <c r="BS177">
        <v>70</v>
      </c>
      <c r="BT177">
        <v>71</v>
      </c>
      <c r="BU177">
        <v>72</v>
      </c>
      <c r="BV177">
        <v>73</v>
      </c>
      <c r="BW177">
        <v>74</v>
      </c>
      <c r="BX177">
        <v>75</v>
      </c>
      <c r="BY177">
        <v>76</v>
      </c>
      <c r="BZ177">
        <v>77</v>
      </c>
      <c r="CA177">
        <v>78</v>
      </c>
      <c r="CB177">
        <v>79</v>
      </c>
      <c r="CC177">
        <v>80</v>
      </c>
      <c r="CD177">
        <v>81</v>
      </c>
      <c r="CE177">
        <v>82</v>
      </c>
      <c r="CF177">
        <v>83</v>
      </c>
      <c r="CG177">
        <v>84</v>
      </c>
      <c r="CH177">
        <v>85</v>
      </c>
      <c r="CI177">
        <v>86</v>
      </c>
      <c r="CJ177">
        <v>87</v>
      </c>
      <c r="CK177">
        <v>88</v>
      </c>
      <c r="CL177">
        <v>89</v>
      </c>
      <c r="CM177">
        <v>90</v>
      </c>
      <c r="CN177">
        <v>91</v>
      </c>
      <c r="CO177">
        <v>92</v>
      </c>
      <c r="CP177">
        <v>93</v>
      </c>
      <c r="CQ177">
        <v>94</v>
      </c>
      <c r="CR177">
        <v>95</v>
      </c>
      <c r="CS177">
        <v>96</v>
      </c>
      <c r="CT177">
        <v>97</v>
      </c>
      <c r="CU177">
        <v>98</v>
      </c>
      <c r="CV177">
        <v>99</v>
      </c>
      <c r="CW177">
        <v>100</v>
      </c>
      <c r="CX177">
        <v>101</v>
      </c>
      <c r="CY177">
        <v>102</v>
      </c>
      <c r="CZ177">
        <v>103</v>
      </c>
      <c r="DA177">
        <v>104</v>
      </c>
      <c r="DB177">
        <v>105</v>
      </c>
      <c r="DC177">
        <v>106</v>
      </c>
      <c r="DD177">
        <v>107</v>
      </c>
      <c r="DE177">
        <v>108</v>
      </c>
      <c r="DF177">
        <v>109</v>
      </c>
      <c r="DG177">
        <v>110</v>
      </c>
      <c r="DH177">
        <v>111</v>
      </c>
      <c r="DI177">
        <v>112</v>
      </c>
      <c r="DJ177">
        <v>113</v>
      </c>
      <c r="DK177">
        <v>114</v>
      </c>
      <c r="DL177">
        <v>115</v>
      </c>
      <c r="DM177">
        <v>116</v>
      </c>
      <c r="DN177">
        <v>117</v>
      </c>
      <c r="DO177">
        <v>118</v>
      </c>
      <c r="DP177">
        <v>119</v>
      </c>
      <c r="DQ177">
        <v>120</v>
      </c>
    </row>
    <row r="178" spans="1:121" x14ac:dyDescent="0.25">
      <c r="A178" t="s">
        <v>100</v>
      </c>
      <c r="B178">
        <v>100</v>
      </c>
      <c r="C178">
        <f>(1+C179)*B178</f>
        <v>130</v>
      </c>
      <c r="D178">
        <f t="shared" ref="D178:BO178" si="18">(1+D179)*C178</f>
        <v>169</v>
      </c>
      <c r="E178">
        <f t="shared" si="18"/>
        <v>219.70000000000002</v>
      </c>
      <c r="F178">
        <f t="shared" si="18"/>
        <v>285.61</v>
      </c>
      <c r="G178">
        <f t="shared" si="18"/>
        <v>371.29300000000001</v>
      </c>
      <c r="H178">
        <f t="shared" si="18"/>
        <v>482.68090000000001</v>
      </c>
      <c r="I178">
        <f t="shared" si="18"/>
        <v>627.48517000000004</v>
      </c>
      <c r="J178">
        <f t="shared" si="18"/>
        <v>815.73072100000013</v>
      </c>
      <c r="K178">
        <f t="shared" si="18"/>
        <v>1060.4499373000001</v>
      </c>
      <c r="L178">
        <f t="shared" si="18"/>
        <v>1134.6814329110002</v>
      </c>
      <c r="M178">
        <f t="shared" si="18"/>
        <v>1214.1091332147703</v>
      </c>
      <c r="N178">
        <f t="shared" si="18"/>
        <v>1299.0967725398043</v>
      </c>
      <c r="O178">
        <f t="shared" si="18"/>
        <v>1390.0335466175907</v>
      </c>
      <c r="P178">
        <f t="shared" si="18"/>
        <v>1487.335894880822</v>
      </c>
      <c r="Q178">
        <f t="shared" si="18"/>
        <v>1591.4494075224798</v>
      </c>
      <c r="R178">
        <f t="shared" si="18"/>
        <v>1702.8508660490534</v>
      </c>
      <c r="S178">
        <f t="shared" si="18"/>
        <v>1822.0504266724872</v>
      </c>
      <c r="T178">
        <f t="shared" si="18"/>
        <v>1949.5939565395615</v>
      </c>
      <c r="U178">
        <f t="shared" si="18"/>
        <v>2086.0655334973308</v>
      </c>
      <c r="V178">
        <f t="shared" si="18"/>
        <v>2232.0901208421442</v>
      </c>
      <c r="W178">
        <f t="shared" si="18"/>
        <v>2388.3364293010945</v>
      </c>
      <c r="X178">
        <f t="shared" si="18"/>
        <v>2555.5199793521715</v>
      </c>
      <c r="Y178">
        <f t="shared" si="18"/>
        <v>2734.4063779068238</v>
      </c>
      <c r="Z178">
        <f t="shared" si="18"/>
        <v>2925.8148243603014</v>
      </c>
      <c r="AA178">
        <f t="shared" si="18"/>
        <v>3130.6218620655227</v>
      </c>
      <c r="AB178">
        <f t="shared" si="18"/>
        <v>3349.7653924101096</v>
      </c>
      <c r="AC178">
        <f t="shared" si="18"/>
        <v>3584.2489698788177</v>
      </c>
      <c r="AD178">
        <f t="shared" si="18"/>
        <v>3835.1463977703352</v>
      </c>
      <c r="AE178">
        <f t="shared" si="18"/>
        <v>4103.6066456142589</v>
      </c>
      <c r="AF178">
        <f t="shared" si="18"/>
        <v>4390.8591108072569</v>
      </c>
      <c r="AG178">
        <f t="shared" si="18"/>
        <v>4698.2192485637652</v>
      </c>
      <c r="AH178">
        <f t="shared" si="18"/>
        <v>5027.094595963229</v>
      </c>
      <c r="AI178">
        <f t="shared" si="18"/>
        <v>5378.9912176806556</v>
      </c>
      <c r="AJ178">
        <f t="shared" si="18"/>
        <v>5755.5206029183018</v>
      </c>
      <c r="AK178">
        <f t="shared" si="18"/>
        <v>6158.4070451225834</v>
      </c>
      <c r="AL178">
        <f t="shared" si="18"/>
        <v>6589.495538281165</v>
      </c>
      <c r="AM178">
        <f t="shared" si="18"/>
        <v>7050.7602259608466</v>
      </c>
      <c r="AN178">
        <f t="shared" si="18"/>
        <v>7544.3134417781066</v>
      </c>
      <c r="AO178">
        <f t="shared" si="18"/>
        <v>8072.4153827025748</v>
      </c>
      <c r="AP178">
        <f t="shared" si="18"/>
        <v>8637.4844594917558</v>
      </c>
      <c r="AQ178">
        <f t="shared" si="18"/>
        <v>9242.1083716561789</v>
      </c>
      <c r="AR178">
        <f t="shared" si="18"/>
        <v>9889.0559576721116</v>
      </c>
      <c r="AS178">
        <f t="shared" si="18"/>
        <v>10581.28987470916</v>
      </c>
      <c r="AT178">
        <f t="shared" si="18"/>
        <v>11321.980165938803</v>
      </c>
      <c r="AU178">
        <f t="shared" si="18"/>
        <v>12114.51877755452</v>
      </c>
      <c r="AV178">
        <f t="shared" si="18"/>
        <v>12962.535091983336</v>
      </c>
      <c r="AW178">
        <f t="shared" si="18"/>
        <v>13869.912548422171</v>
      </c>
      <c r="AX178">
        <f t="shared" si="18"/>
        <v>14840.806426811725</v>
      </c>
      <c r="AY178">
        <f t="shared" si="18"/>
        <v>15879.662876688546</v>
      </c>
      <c r="AZ178">
        <f t="shared" si="18"/>
        <v>16991.239278056746</v>
      </c>
      <c r="BA178">
        <f t="shared" si="18"/>
        <v>18180.626027520721</v>
      </c>
      <c r="BB178">
        <f t="shared" si="18"/>
        <v>19453.269849447173</v>
      </c>
      <c r="BC178">
        <f t="shared" si="18"/>
        <v>20814.998738908478</v>
      </c>
      <c r="BD178">
        <f t="shared" si="18"/>
        <v>22272.048650632074</v>
      </c>
      <c r="BE178">
        <f t="shared" si="18"/>
        <v>23831.09205617632</v>
      </c>
      <c r="BF178">
        <f t="shared" si="18"/>
        <v>25499.268500108665</v>
      </c>
      <c r="BG178">
        <f t="shared" si="18"/>
        <v>27284.217295116272</v>
      </c>
      <c r="BH178">
        <f t="shared" si="18"/>
        <v>29194.112505774414</v>
      </c>
      <c r="BI178">
        <f t="shared" si="18"/>
        <v>31237.700381178624</v>
      </c>
      <c r="BJ178">
        <f t="shared" si="18"/>
        <v>33424.339407861131</v>
      </c>
      <c r="BK178">
        <f t="shared" si="18"/>
        <v>35764.043166411415</v>
      </c>
      <c r="BL178">
        <f t="shared" si="18"/>
        <v>38267.526188060219</v>
      </c>
      <c r="BM178">
        <f t="shared" si="18"/>
        <v>40946.253021224438</v>
      </c>
      <c r="BN178">
        <f t="shared" si="18"/>
        <v>43812.490732710154</v>
      </c>
      <c r="BO178">
        <f t="shared" si="18"/>
        <v>46879.365083999866</v>
      </c>
      <c r="BP178">
        <f t="shared" ref="BP178:DQ178" si="19">(1+BP179)*BO178</f>
        <v>50160.920639879863</v>
      </c>
      <c r="BQ178">
        <f t="shared" si="19"/>
        <v>53672.185084671459</v>
      </c>
      <c r="BR178">
        <f t="shared" si="19"/>
        <v>57429.238040598466</v>
      </c>
      <c r="BS178">
        <f t="shared" si="19"/>
        <v>61449.28470344036</v>
      </c>
      <c r="BT178">
        <f t="shared" si="19"/>
        <v>65750.734632681182</v>
      </c>
      <c r="BU178">
        <f t="shared" si="19"/>
        <v>70353.286056968864</v>
      </c>
      <c r="BV178">
        <f t="shared" si="19"/>
        <v>75278.016080956688</v>
      </c>
      <c r="BW178">
        <f t="shared" si="19"/>
        <v>80547.477206623662</v>
      </c>
      <c r="BX178">
        <f t="shared" si="19"/>
        <v>86185.800611087325</v>
      </c>
      <c r="BY178">
        <f t="shared" si="19"/>
        <v>92218.806653863445</v>
      </c>
      <c r="BZ178">
        <f t="shared" si="19"/>
        <v>98674.123119633892</v>
      </c>
      <c r="CA178">
        <f t="shared" si="19"/>
        <v>105581.31173800827</v>
      </c>
      <c r="CB178">
        <f t="shared" si="19"/>
        <v>112972.00355966885</v>
      </c>
      <c r="CC178">
        <f t="shared" si="19"/>
        <v>120880.04380884569</v>
      </c>
      <c r="CD178">
        <f t="shared" si="19"/>
        <v>129341.6468754649</v>
      </c>
      <c r="CE178">
        <f t="shared" si="19"/>
        <v>138395.56215674744</v>
      </c>
      <c r="CF178">
        <f t="shared" si="19"/>
        <v>148083.25150771977</v>
      </c>
      <c r="CG178">
        <f t="shared" si="19"/>
        <v>158449.07911326017</v>
      </c>
      <c r="CH178">
        <f t="shared" si="19"/>
        <v>169540.51465118839</v>
      </c>
      <c r="CI178">
        <f t="shared" si="19"/>
        <v>181408.3506767716</v>
      </c>
      <c r="CJ178">
        <f t="shared" si="19"/>
        <v>194106.93522414562</v>
      </c>
      <c r="CK178">
        <f t="shared" si="19"/>
        <v>207694.42068983582</v>
      </c>
      <c r="CL178">
        <f t="shared" si="19"/>
        <v>222233.03013812433</v>
      </c>
      <c r="CM178">
        <f t="shared" si="19"/>
        <v>237789.34224779304</v>
      </c>
      <c r="CN178">
        <f t="shared" si="19"/>
        <v>254434.59620513857</v>
      </c>
      <c r="CO178">
        <f t="shared" si="19"/>
        <v>272245.0179394983</v>
      </c>
      <c r="CP178">
        <f t="shared" si="19"/>
        <v>291302.16919526318</v>
      </c>
      <c r="CQ178">
        <f t="shared" si="19"/>
        <v>311693.32103893161</v>
      </c>
      <c r="CR178">
        <f t="shared" si="19"/>
        <v>333511.85351165687</v>
      </c>
      <c r="CS178">
        <f t="shared" si="19"/>
        <v>356857.68325747288</v>
      </c>
      <c r="CT178">
        <f t="shared" si="19"/>
        <v>381837.72108549601</v>
      </c>
      <c r="CU178">
        <f t="shared" si="19"/>
        <v>408566.36156148073</v>
      </c>
      <c r="CV178">
        <f t="shared" si="19"/>
        <v>437166.00687078439</v>
      </c>
      <c r="CW178">
        <f t="shared" si="19"/>
        <v>467767.62735173933</v>
      </c>
      <c r="CX178">
        <f t="shared" si="19"/>
        <v>500511.36126636108</v>
      </c>
      <c r="CY178">
        <f t="shared" si="19"/>
        <v>535547.1565550064</v>
      </c>
      <c r="CZ178">
        <f t="shared" si="19"/>
        <v>573035.45751385693</v>
      </c>
      <c r="DA178">
        <f t="shared" si="19"/>
        <v>613147.93953982694</v>
      </c>
      <c r="DB178">
        <f t="shared" si="19"/>
        <v>656068.29530761484</v>
      </c>
      <c r="DC178">
        <f t="shared" si="19"/>
        <v>701993.07597914792</v>
      </c>
      <c r="DD178">
        <f t="shared" si="19"/>
        <v>751132.59129768831</v>
      </c>
      <c r="DE178">
        <f t="shared" si="19"/>
        <v>803711.87268852652</v>
      </c>
      <c r="DF178">
        <f t="shared" si="19"/>
        <v>859971.70377672347</v>
      </c>
      <c r="DG178">
        <f t="shared" si="19"/>
        <v>920169.72304109414</v>
      </c>
      <c r="DH178">
        <f t="shared" si="19"/>
        <v>984581.60365397076</v>
      </c>
      <c r="DI178">
        <f t="shared" si="19"/>
        <v>1053502.3159097487</v>
      </c>
      <c r="DJ178">
        <f t="shared" si="19"/>
        <v>1127247.478023431</v>
      </c>
      <c r="DK178">
        <f t="shared" si="19"/>
        <v>1206154.8014850712</v>
      </c>
      <c r="DL178">
        <f t="shared" si="19"/>
        <v>1290585.6375890262</v>
      </c>
      <c r="DM178">
        <f t="shared" si="19"/>
        <v>1380926.6322202582</v>
      </c>
      <c r="DN178">
        <f t="shared" si="19"/>
        <v>1477591.4964756763</v>
      </c>
      <c r="DO178">
        <f t="shared" si="19"/>
        <v>1581022.9012289736</v>
      </c>
      <c r="DP178">
        <f t="shared" si="19"/>
        <v>1691694.5043150019</v>
      </c>
      <c r="DQ178">
        <f t="shared" si="19"/>
        <v>1810113.1196170521</v>
      </c>
    </row>
    <row r="179" spans="1:121" x14ac:dyDescent="0.25">
      <c r="A179" t="s">
        <v>95</v>
      </c>
      <c r="C179" s="4">
        <v>0.3</v>
      </c>
      <c r="D179" s="4">
        <v>0.3</v>
      </c>
      <c r="E179" s="4">
        <v>0.3</v>
      </c>
      <c r="F179" s="4">
        <v>0.3</v>
      </c>
      <c r="G179" s="4">
        <v>0.3</v>
      </c>
      <c r="H179" s="4">
        <v>0.3</v>
      </c>
      <c r="I179" s="4">
        <v>0.3</v>
      </c>
      <c r="J179" s="4">
        <v>0.3</v>
      </c>
      <c r="K179" s="4">
        <v>0.3</v>
      </c>
      <c r="L179" s="4">
        <v>7.0000000000000007E-2</v>
      </c>
      <c r="M179" s="4">
        <v>7.0000000000000007E-2</v>
      </c>
      <c r="N179" s="4">
        <v>7.0000000000000007E-2</v>
      </c>
      <c r="O179" s="4">
        <v>7.0000000000000007E-2</v>
      </c>
      <c r="P179" s="4">
        <v>7.0000000000000007E-2</v>
      </c>
      <c r="Q179" s="4">
        <v>7.0000000000000007E-2</v>
      </c>
      <c r="R179" s="4">
        <v>7.0000000000000007E-2</v>
      </c>
      <c r="S179" s="4">
        <v>7.0000000000000007E-2</v>
      </c>
      <c r="T179" s="4">
        <v>7.0000000000000007E-2</v>
      </c>
      <c r="U179" s="4">
        <v>7.0000000000000007E-2</v>
      </c>
      <c r="V179" s="4">
        <v>7.0000000000000007E-2</v>
      </c>
      <c r="W179" s="4">
        <v>7.0000000000000007E-2</v>
      </c>
      <c r="X179" s="4">
        <v>7.0000000000000007E-2</v>
      </c>
      <c r="Y179" s="4">
        <v>7.0000000000000007E-2</v>
      </c>
      <c r="Z179" s="4">
        <v>7.0000000000000007E-2</v>
      </c>
      <c r="AA179" s="4">
        <v>7.0000000000000007E-2</v>
      </c>
      <c r="AB179" s="4">
        <v>7.0000000000000007E-2</v>
      </c>
      <c r="AC179" s="4">
        <v>7.0000000000000007E-2</v>
      </c>
      <c r="AD179" s="4">
        <v>7.0000000000000007E-2</v>
      </c>
      <c r="AE179" s="4">
        <v>7.0000000000000007E-2</v>
      </c>
      <c r="AF179" s="4">
        <v>7.0000000000000007E-2</v>
      </c>
      <c r="AG179" s="4">
        <v>7.0000000000000007E-2</v>
      </c>
      <c r="AH179" s="4">
        <v>7.0000000000000007E-2</v>
      </c>
      <c r="AI179" s="4">
        <v>7.0000000000000007E-2</v>
      </c>
      <c r="AJ179" s="4">
        <v>7.0000000000000007E-2</v>
      </c>
      <c r="AK179" s="4">
        <v>7.0000000000000007E-2</v>
      </c>
      <c r="AL179" s="4">
        <v>7.0000000000000007E-2</v>
      </c>
      <c r="AM179" s="4">
        <v>7.0000000000000007E-2</v>
      </c>
      <c r="AN179" s="4">
        <v>7.0000000000000007E-2</v>
      </c>
      <c r="AO179" s="4">
        <v>7.0000000000000007E-2</v>
      </c>
      <c r="AP179" s="4">
        <v>7.0000000000000007E-2</v>
      </c>
      <c r="AQ179" s="4">
        <v>7.0000000000000007E-2</v>
      </c>
      <c r="AR179" s="4">
        <v>7.0000000000000007E-2</v>
      </c>
      <c r="AS179" s="4">
        <v>7.0000000000000007E-2</v>
      </c>
      <c r="AT179" s="4">
        <v>7.0000000000000007E-2</v>
      </c>
      <c r="AU179" s="4">
        <v>7.0000000000000007E-2</v>
      </c>
      <c r="AV179" s="4">
        <v>7.0000000000000007E-2</v>
      </c>
      <c r="AW179" s="4">
        <v>7.0000000000000007E-2</v>
      </c>
      <c r="AX179" s="4">
        <v>7.0000000000000007E-2</v>
      </c>
      <c r="AY179" s="4">
        <v>7.0000000000000007E-2</v>
      </c>
      <c r="AZ179" s="4">
        <v>7.0000000000000007E-2</v>
      </c>
      <c r="BA179" s="4">
        <v>7.0000000000000007E-2</v>
      </c>
      <c r="BB179" s="4">
        <v>7.0000000000000007E-2</v>
      </c>
      <c r="BC179" s="4">
        <v>7.0000000000000007E-2</v>
      </c>
      <c r="BD179" s="4">
        <v>7.0000000000000007E-2</v>
      </c>
      <c r="BE179" s="4">
        <v>7.0000000000000007E-2</v>
      </c>
      <c r="BF179" s="4">
        <v>7.0000000000000007E-2</v>
      </c>
      <c r="BG179" s="4">
        <v>7.0000000000000007E-2</v>
      </c>
      <c r="BH179" s="4">
        <v>7.0000000000000007E-2</v>
      </c>
      <c r="BI179" s="4">
        <v>7.0000000000000007E-2</v>
      </c>
      <c r="BJ179" s="4">
        <v>7.0000000000000007E-2</v>
      </c>
      <c r="BK179" s="4">
        <v>7.0000000000000007E-2</v>
      </c>
      <c r="BL179" s="4">
        <v>7.0000000000000007E-2</v>
      </c>
      <c r="BM179" s="4">
        <v>7.0000000000000007E-2</v>
      </c>
      <c r="BN179" s="4">
        <v>7.0000000000000007E-2</v>
      </c>
      <c r="BO179" s="4">
        <v>7.0000000000000007E-2</v>
      </c>
      <c r="BP179" s="4">
        <v>7.0000000000000007E-2</v>
      </c>
      <c r="BQ179" s="4">
        <v>7.0000000000000007E-2</v>
      </c>
      <c r="BR179" s="4">
        <v>7.0000000000000007E-2</v>
      </c>
      <c r="BS179" s="4">
        <v>7.0000000000000007E-2</v>
      </c>
      <c r="BT179" s="4">
        <v>7.0000000000000007E-2</v>
      </c>
      <c r="BU179" s="4">
        <v>7.0000000000000007E-2</v>
      </c>
      <c r="BV179" s="4">
        <v>7.0000000000000007E-2</v>
      </c>
      <c r="BW179" s="4">
        <v>7.0000000000000007E-2</v>
      </c>
      <c r="BX179" s="4">
        <v>7.0000000000000007E-2</v>
      </c>
      <c r="BY179" s="4">
        <v>7.0000000000000007E-2</v>
      </c>
      <c r="BZ179" s="4">
        <v>7.0000000000000007E-2</v>
      </c>
      <c r="CA179" s="4">
        <v>7.0000000000000007E-2</v>
      </c>
      <c r="CB179" s="4">
        <v>7.0000000000000007E-2</v>
      </c>
      <c r="CC179" s="4">
        <v>7.0000000000000007E-2</v>
      </c>
      <c r="CD179" s="4">
        <v>7.0000000000000007E-2</v>
      </c>
      <c r="CE179" s="4">
        <v>7.0000000000000007E-2</v>
      </c>
      <c r="CF179" s="4">
        <v>7.0000000000000007E-2</v>
      </c>
      <c r="CG179" s="4">
        <v>7.0000000000000007E-2</v>
      </c>
      <c r="CH179" s="4">
        <v>7.0000000000000007E-2</v>
      </c>
      <c r="CI179" s="4">
        <v>7.0000000000000007E-2</v>
      </c>
      <c r="CJ179" s="4">
        <v>7.0000000000000007E-2</v>
      </c>
      <c r="CK179" s="4">
        <v>7.0000000000000007E-2</v>
      </c>
      <c r="CL179" s="4">
        <v>7.0000000000000007E-2</v>
      </c>
      <c r="CM179" s="4">
        <v>7.0000000000000007E-2</v>
      </c>
      <c r="CN179" s="4">
        <v>7.0000000000000007E-2</v>
      </c>
      <c r="CO179" s="4">
        <v>7.0000000000000007E-2</v>
      </c>
      <c r="CP179" s="4">
        <v>7.0000000000000007E-2</v>
      </c>
      <c r="CQ179" s="4">
        <v>7.0000000000000007E-2</v>
      </c>
      <c r="CR179" s="4">
        <v>7.0000000000000007E-2</v>
      </c>
      <c r="CS179" s="4">
        <v>7.0000000000000007E-2</v>
      </c>
      <c r="CT179" s="4">
        <v>7.0000000000000007E-2</v>
      </c>
      <c r="CU179" s="4">
        <v>7.0000000000000007E-2</v>
      </c>
      <c r="CV179" s="4">
        <v>7.0000000000000007E-2</v>
      </c>
      <c r="CW179" s="4">
        <v>7.0000000000000007E-2</v>
      </c>
      <c r="CX179" s="4">
        <v>7.0000000000000007E-2</v>
      </c>
      <c r="CY179" s="4">
        <v>7.0000000000000007E-2</v>
      </c>
      <c r="CZ179" s="4">
        <v>7.0000000000000007E-2</v>
      </c>
      <c r="DA179" s="4">
        <v>7.0000000000000007E-2</v>
      </c>
      <c r="DB179" s="4">
        <v>7.0000000000000007E-2</v>
      </c>
      <c r="DC179" s="4">
        <v>7.0000000000000007E-2</v>
      </c>
      <c r="DD179" s="4">
        <v>7.0000000000000007E-2</v>
      </c>
      <c r="DE179" s="4">
        <v>7.0000000000000007E-2</v>
      </c>
      <c r="DF179" s="4">
        <v>7.0000000000000007E-2</v>
      </c>
      <c r="DG179" s="4">
        <v>7.0000000000000007E-2</v>
      </c>
      <c r="DH179" s="4">
        <v>7.0000000000000007E-2</v>
      </c>
      <c r="DI179" s="4">
        <v>7.0000000000000007E-2</v>
      </c>
      <c r="DJ179" s="4">
        <v>7.0000000000000007E-2</v>
      </c>
      <c r="DK179" s="4">
        <v>7.0000000000000007E-2</v>
      </c>
      <c r="DL179" s="4">
        <v>7.0000000000000007E-2</v>
      </c>
      <c r="DM179" s="4">
        <v>7.0000000000000007E-2</v>
      </c>
      <c r="DN179" s="4">
        <v>7.0000000000000007E-2</v>
      </c>
      <c r="DO179" s="4">
        <v>7.0000000000000007E-2</v>
      </c>
      <c r="DP179" s="4">
        <v>7.0000000000000007E-2</v>
      </c>
      <c r="DQ179" s="4">
        <v>7.0000000000000007E-2</v>
      </c>
    </row>
    <row r="180" spans="1:121" x14ac:dyDescent="0.25">
      <c r="A180" t="s">
        <v>116</v>
      </c>
      <c r="B180">
        <f>B178/(1.15)^B177</f>
        <v>86.956521739130437</v>
      </c>
      <c r="C180">
        <f t="shared" ref="C180:BN180" si="20">C178/(1.15)^C177</f>
        <v>98.298676748582253</v>
      </c>
      <c r="D180">
        <f t="shared" si="20"/>
        <v>111.12024328100604</v>
      </c>
      <c r="E180">
        <f t="shared" si="20"/>
        <v>125.61418805678944</v>
      </c>
      <c r="F180">
        <f t="shared" si="20"/>
        <v>141.99864736854457</v>
      </c>
      <c r="G180">
        <f t="shared" si="20"/>
        <v>160.52021006878954</v>
      </c>
      <c r="H180">
        <f t="shared" si="20"/>
        <v>181.45762877341431</v>
      </c>
      <c r="I180">
        <f t="shared" si="20"/>
        <v>205.12601513516401</v>
      </c>
      <c r="J180">
        <f t="shared" si="20"/>
        <v>231.88158232670719</v>
      </c>
      <c r="K180">
        <f t="shared" si="20"/>
        <v>262.12700610845161</v>
      </c>
      <c r="L180">
        <f t="shared" si="20"/>
        <v>243.89208394438546</v>
      </c>
      <c r="M180">
        <f t="shared" si="20"/>
        <v>226.92567810477607</v>
      </c>
      <c r="N180">
        <f t="shared" si="20"/>
        <v>211.13954397574818</v>
      </c>
      <c r="O180">
        <f t="shared" si="20"/>
        <v>196.45157569917441</v>
      </c>
      <c r="P180">
        <f t="shared" si="20"/>
        <v>182.7853791287971</v>
      </c>
      <c r="Q180">
        <f t="shared" si="20"/>
        <v>170.0698744937504</v>
      </c>
      <c r="R180">
        <f t="shared" si="20"/>
        <v>158.23892670288083</v>
      </c>
      <c r="S180">
        <f t="shared" si="20"/>
        <v>147.23100136702828</v>
      </c>
      <c r="T180">
        <f t="shared" si="20"/>
        <v>136.98884475019153</v>
      </c>
      <c r="U180">
        <f t="shared" si="20"/>
        <v>127.45918598496084</v>
      </c>
      <c r="V180">
        <f t="shared" si="20"/>
        <v>118.59246000339836</v>
      </c>
      <c r="W180">
        <f t="shared" si="20"/>
        <v>110.34254974229241</v>
      </c>
      <c r="X180">
        <f t="shared" si="20"/>
        <v>102.66654628195906</v>
      </c>
      <c r="Y180">
        <f t="shared" si="20"/>
        <v>95.52452567104018</v>
      </c>
      <c r="Z180">
        <f t="shared" si="20"/>
        <v>88.87934127653304</v>
      </c>
      <c r="AA180">
        <f t="shared" si="20"/>
        <v>82.696430579035095</v>
      </c>
      <c r="AB180">
        <f t="shared" si="20"/>
        <v>76.943635408319622</v>
      </c>
      <c r="AC180">
        <f t="shared" si="20"/>
        <v>71.591034684262624</v>
      </c>
      <c r="AD180">
        <f t="shared" si="20"/>
        <v>66.610788793183502</v>
      </c>
      <c r="AE180">
        <f t="shared" si="20"/>
        <v>61.976994790179425</v>
      </c>
      <c r="AF180">
        <f t="shared" si="20"/>
        <v>57.665551674340875</v>
      </c>
      <c r="AG180">
        <f t="shared" si="20"/>
        <v>53.654035036125869</v>
      </c>
      <c r="AH180">
        <f t="shared" si="20"/>
        <v>49.921580424917124</v>
      </c>
      <c r="AI180">
        <f t="shared" si="20"/>
        <v>46.448774830140287</v>
      </c>
      <c r="AJ180">
        <f t="shared" si="20"/>
        <v>43.217555711521847</v>
      </c>
      <c r="AK180">
        <f t="shared" si="20"/>
        <v>40.211117053329019</v>
      </c>
      <c r="AL180">
        <f t="shared" si="20"/>
        <v>37.413821953967009</v>
      </c>
      <c r="AM180">
        <f t="shared" si="20"/>
        <v>34.811121296299739</v>
      </c>
      <c r="AN180">
        <f t="shared" si="20"/>
        <v>32.389478075687592</v>
      </c>
      <c r="AO180">
        <f t="shared" si="20"/>
        <v>30.136296992161505</v>
      </c>
      <c r="AP180">
        <f t="shared" si="20"/>
        <v>28.039858940532884</v>
      </c>
      <c r="AQ180">
        <f t="shared" si="20"/>
        <v>26.089260057713208</v>
      </c>
      <c r="AR180">
        <f t="shared" si="20"/>
        <v>24.274355010220116</v>
      </c>
      <c r="AS180">
        <f t="shared" si="20"/>
        <v>22.585704226900461</v>
      </c>
      <c r="AT180">
        <f t="shared" si="20"/>
        <v>21.014524802420432</v>
      </c>
      <c r="AU180">
        <f t="shared" si="20"/>
        <v>19.552644816165099</v>
      </c>
      <c r="AV180">
        <f t="shared" si="20"/>
        <v>18.192460828953621</v>
      </c>
      <c r="AW180">
        <f t="shared" si="20"/>
        <v>16.926898336504678</v>
      </c>
      <c r="AX180">
        <f t="shared" si="20"/>
        <v>15.749374973965223</v>
      </c>
      <c r="AY180">
        <f t="shared" si="20"/>
        <v>14.653766280124165</v>
      </c>
      <c r="AZ180">
        <f t="shared" si="20"/>
        <v>13.634373843245966</v>
      </c>
      <c r="BA180">
        <f t="shared" si="20"/>
        <v>12.685895662846249</v>
      </c>
      <c r="BB180">
        <f t="shared" si="20"/>
        <v>11.803398573256947</v>
      </c>
      <c r="BC180">
        <f t="shared" si="20"/>
        <v>10.982292585552118</v>
      </c>
      <c r="BD180">
        <f t="shared" si="20"/>
        <v>10.218307014383278</v>
      </c>
      <c r="BE180">
        <f t="shared" si="20"/>
        <v>9.5074682655566161</v>
      </c>
      <c r="BF180">
        <f t="shared" si="20"/>
        <v>8.8460791688222447</v>
      </c>
      <c r="BG180">
        <f t="shared" si="20"/>
        <v>8.2306997483824365</v>
      </c>
      <c r="BH180">
        <f t="shared" si="20"/>
        <v>7.6581293311036598</v>
      </c>
      <c r="BI180">
        <f t="shared" si="20"/>
        <v>7.12538989937471</v>
      </c>
      <c r="BJ180">
        <f t="shared" si="20"/>
        <v>6.629710602026905</v>
      </c>
      <c r="BK180">
        <f t="shared" si="20"/>
        <v>6.1685133427554684</v>
      </c>
      <c r="BL180">
        <f t="shared" si="20"/>
        <v>5.7393993710855256</v>
      </c>
      <c r="BM180">
        <f t="shared" si="20"/>
        <v>5.3401368061404479</v>
      </c>
      <c r="BN180">
        <f t="shared" si="20"/>
        <v>4.9686490283219822</v>
      </c>
      <c r="BO180">
        <f t="shared" ref="BO180:CW180" si="21">BO178/(1.15)^BO177</f>
        <v>4.6230038785256715</v>
      </c>
      <c r="BP180">
        <f t="shared" si="21"/>
        <v>4.3014036087151908</v>
      </c>
      <c r="BQ180">
        <f t="shared" si="21"/>
        <v>4.0021755315871781</v>
      </c>
      <c r="BR180">
        <f t="shared" si="21"/>
        <v>3.7237633206941574</v>
      </c>
      <c r="BS180">
        <f t="shared" si="21"/>
        <v>3.4647189157763036</v>
      </c>
      <c r="BT180">
        <f t="shared" si="21"/>
        <v>3.2236949912005608</v>
      </c>
      <c r="BU180">
        <f t="shared" si="21"/>
        <v>2.9994379483344349</v>
      </c>
      <c r="BV180">
        <f t="shared" si="21"/>
        <v>2.7907813954068228</v>
      </c>
      <c r="BW180">
        <f t="shared" si="21"/>
        <v>2.59664008094374</v>
      </c>
      <c r="BX180">
        <f t="shared" si="21"/>
        <v>2.4160042492259146</v>
      </c>
      <c r="BY180">
        <f t="shared" si="21"/>
        <v>2.2479343884101994</v>
      </c>
      <c r="BZ180">
        <f t="shared" si="21"/>
        <v>2.0915563439990552</v>
      </c>
      <c r="CA180">
        <f t="shared" si="21"/>
        <v>1.9460567722425994</v>
      </c>
      <c r="CB180">
        <f t="shared" si="21"/>
        <v>1.8106789098257234</v>
      </c>
      <c r="CC180">
        <f t="shared" si="21"/>
        <v>1.6847186378378474</v>
      </c>
      <c r="CD180">
        <f t="shared" si="21"/>
        <v>1.5675208195534758</v>
      </c>
      <c r="CE180">
        <f t="shared" si="21"/>
        <v>1.458475892975843</v>
      </c>
      <c r="CF180">
        <f t="shared" si="21"/>
        <v>1.3570167004210019</v>
      </c>
      <c r="CG180">
        <f t="shared" si="21"/>
        <v>1.2626155386525846</v>
      </c>
      <c r="CH180">
        <f t="shared" si="21"/>
        <v>1.1747814142245787</v>
      </c>
      <c r="CI180">
        <f t="shared" si="21"/>
        <v>1.093057489756782</v>
      </c>
      <c r="CJ180">
        <f t="shared" si="21"/>
        <v>1.0170187078606583</v>
      </c>
      <c r="CK180">
        <f t="shared" si="21"/>
        <v>0.94626958035730846</v>
      </c>
      <c r="CL180">
        <f t="shared" si="21"/>
        <v>0.88044213128897397</v>
      </c>
      <c r="CM180">
        <f t="shared" si="21"/>
        <v>0.81919398302539315</v>
      </c>
      <c r="CN180">
        <f t="shared" si="21"/>
        <v>0.76220657551058335</v>
      </c>
      <c r="CO180">
        <f t="shared" si="21"/>
        <v>0.70918350938810815</v>
      </c>
      <c r="CP180">
        <f t="shared" si="21"/>
        <v>0.65984900438719629</v>
      </c>
      <c r="CQ180">
        <f t="shared" si="21"/>
        <v>0.61394646495156524</v>
      </c>
      <c r="CR180">
        <f t="shared" si="21"/>
        <v>0.57123714565058703</v>
      </c>
      <c r="CS180">
        <f t="shared" si="21"/>
        <v>0.53149890943141598</v>
      </c>
      <c r="CT180">
        <f t="shared" si="21"/>
        <v>0.49452507225357839</v>
      </c>
      <c r="CU180">
        <f t="shared" si="21"/>
        <v>0.46012332809680767</v>
      </c>
      <c r="CV180">
        <f t="shared" si="21"/>
        <v>0.42811474875094296</v>
      </c>
      <c r="CW180">
        <f t="shared" si="21"/>
        <v>0.39833285318565992</v>
      </c>
      <c r="CX180">
        <f t="shared" ref="CX180" si="22">CX178/(1.15)^CX177</f>
        <v>0.37062274165970099</v>
      </c>
      <c r="CY180">
        <f t="shared" ref="CY180" si="23">CY178/(1.15)^CY177</f>
        <v>0.34484029006598271</v>
      </c>
      <c r="CZ180">
        <f t="shared" ref="CZ180" si="24">CZ178/(1.15)^CZ177</f>
        <v>0.32085140032226234</v>
      </c>
      <c r="DA180">
        <f t="shared" ref="DA180" si="25">DA178/(1.15)^DA177</f>
        <v>0.29853130290853974</v>
      </c>
      <c r="DB180">
        <f t="shared" ref="DB180" si="26">DB178/(1.15)^DB177</f>
        <v>0.27776390792359784</v>
      </c>
      <c r="DC180">
        <f t="shared" ref="DC180" si="27">DC178/(1.15)^DC177</f>
        <v>0.25844120128543457</v>
      </c>
      <c r="DD180">
        <f t="shared" ref="DD180" si="28">DD178/(1.15)^DD177</f>
        <v>0.24046268293514353</v>
      </c>
      <c r="DE180">
        <f t="shared" ref="DE180" si="29">DE178/(1.15)^DE177</f>
        <v>0.22373484412226399</v>
      </c>
      <c r="DF180">
        <f t="shared" ref="DF180" si="30">DF178/(1.15)^DF177</f>
        <v>0.20817068105288916</v>
      </c>
      <c r="DG180">
        <f t="shared" ref="DG180" si="31">DG178/(1.15)^DG177</f>
        <v>0.19368924237094901</v>
      </c>
      <c r="DH180">
        <f t="shared" ref="DH180" si="32">DH178/(1.15)^DH177</f>
        <v>0.18021520811905697</v>
      </c>
      <c r="DI180">
        <f t="shared" ref="DI180" si="33">DI178/(1.15)^DI177</f>
        <v>0.16767849798903567</v>
      </c>
      <c r="DJ180">
        <f t="shared" ref="DJ180" si="34">DJ178/(1.15)^DJ177</f>
        <v>0.15601390682458099</v>
      </c>
      <c r="DK180">
        <f t="shared" ref="DK180" si="35">DK178/(1.15)^DK177</f>
        <v>0.14516076548026233</v>
      </c>
      <c r="DL180">
        <f t="shared" ref="DL180" si="36">DL178/(1.15)^DL177</f>
        <v>0.13506262527293975</v>
      </c>
      <c r="DM180">
        <f t="shared" ref="DM180" si="37">DM178/(1.15)^DM177</f>
        <v>0.12566696438438746</v>
      </c>
      <c r="DN180">
        <f t="shared" ref="DN180" si="38">DN178/(1.15)^DN177</f>
        <v>0.11692491468808223</v>
      </c>
      <c r="DO180">
        <f t="shared" ref="DO180" si="39">DO178/(1.15)^DO177</f>
        <v>0.10879100757934609</v>
      </c>
      <c r="DP180">
        <f t="shared" ref="DP180" si="40">DP178/(1.15)^DP177</f>
        <v>0.10122293748686986</v>
      </c>
      <c r="DQ180">
        <f t="shared" ref="DQ180" si="41">DQ178/(1.15)^DQ177</f>
        <v>9.4181341835609361E-2</v>
      </c>
    </row>
    <row r="182" spans="1:121" x14ac:dyDescent="0.25">
      <c r="A182" t="s">
        <v>113</v>
      </c>
      <c r="B182">
        <f>SUM(B180:DQ180)</f>
        <v>5109.7897508600763</v>
      </c>
    </row>
    <row r="183" spans="1:121" x14ac:dyDescent="0.25">
      <c r="A183" t="s">
        <v>114</v>
      </c>
      <c r="B183">
        <f>B178</f>
        <v>100</v>
      </c>
    </row>
    <row r="184" spans="1:121" x14ac:dyDescent="0.25">
      <c r="A184" t="s">
        <v>115</v>
      </c>
      <c r="B184">
        <f>B182/B183</f>
        <v>51.097897508600767</v>
      </c>
      <c r="C184" t="s">
        <v>117</v>
      </c>
    </row>
    <row r="186" spans="1:121" x14ac:dyDescent="0.25">
      <c r="A186" s="3" t="s">
        <v>133</v>
      </c>
    </row>
    <row r="187" spans="1:121" x14ac:dyDescent="0.25">
      <c r="A187" t="s">
        <v>102</v>
      </c>
    </row>
    <row r="188" spans="1:121" x14ac:dyDescent="0.25">
      <c r="A188" t="s">
        <v>103</v>
      </c>
      <c r="B188">
        <f>100/(0.15-0.3)*(1-(1.3/1.15)^10)</f>
        <v>1605.1007196065807</v>
      </c>
    </row>
    <row r="189" spans="1:121" x14ac:dyDescent="0.25">
      <c r="A189" t="s">
        <v>104</v>
      </c>
      <c r="B189">
        <f>L178/(0.15-0.07)/1.15^10</f>
        <v>3505.9487067005412</v>
      </c>
      <c r="C189" t="s">
        <v>107</v>
      </c>
    </row>
    <row r="190" spans="1:121" x14ac:dyDescent="0.25">
      <c r="A190" t="s">
        <v>105</v>
      </c>
      <c r="B190">
        <f>B188+B189</f>
        <v>5111.0494263071214</v>
      </c>
    </row>
    <row r="192" spans="1:121" x14ac:dyDescent="0.25">
      <c r="A192" t="s">
        <v>106</v>
      </c>
    </row>
    <row r="195" spans="1:1" x14ac:dyDescent="0.25">
      <c r="A195" t="s">
        <v>108</v>
      </c>
    </row>
    <row r="197" spans="1:1" x14ac:dyDescent="0.25">
      <c r="A197" t="s">
        <v>134</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DCF explained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me@assafnathan.com</dc:creator>
  <cp:lastModifiedBy>Assaf Nathan</cp:lastModifiedBy>
  <dcterms:created xsi:type="dcterms:W3CDTF">2013-01-18T17:06:18Z</dcterms:created>
  <dcterms:modified xsi:type="dcterms:W3CDTF">2013-04-07T06:07:13Z</dcterms:modified>
</cp:coreProperties>
</file>